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66925"/>
  <mc:AlternateContent xmlns:mc="http://schemas.openxmlformats.org/markup-compatibility/2006">
    <mc:Choice Requires="x15">
      <x15ac:absPath xmlns:x15ac="http://schemas.microsoft.com/office/spreadsheetml/2010/11/ac" url="S:\Shared Folders\New Jersey Energy Efficiency\NJCT Workgroup\Sample NJCT Avoided Costs\"/>
    </mc:Choice>
  </mc:AlternateContent>
  <xr:revisionPtr revIDLastSave="5" documentId="13_ncr:1_{AC7B1252-7B16-479C-9BCC-8DEDC97AE72C}" xr6:coauthVersionLast="47" xr6:coauthVersionMax="47" xr10:uidLastSave="{3FB49F55-DF5B-4A43-A095-9B59BA90EA3A}"/>
  <bookViews>
    <workbookView xWindow="-120" yWindow="-120" windowWidth="29040" windowHeight="15840" xr2:uid="{DE6441F9-6999-4D2E-BA4C-E7AFF2310C97}"/>
  </bookViews>
  <sheets>
    <sheet name="COVER PAGE" sheetId="2" r:id="rId1"/>
    <sheet name="Sample Avoided Costs" sheetId="1" r:id="rId2"/>
  </sheets>
  <definedNames>
    <definedName name="_xlnm.Print_Area" localSheetId="0">'COVER PAGE'!$A$1:$C$43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5" i="1" l="1"/>
  <c r="AQ36" i="1" s="1"/>
  <c r="AQ37" i="1" s="1"/>
  <c r="AQ38" i="1" s="1"/>
  <c r="AQ39" i="1" s="1"/>
  <c r="AQ40" i="1" s="1"/>
  <c r="AQ41" i="1" s="1"/>
  <c r="AQ42" i="1" s="1"/>
  <c r="AQ43" i="1" s="1"/>
  <c r="AQ44" i="1" s="1"/>
  <c r="AQ45" i="1" s="1"/>
  <c r="AD45" i="1" l="1"/>
  <c r="AC45" i="1"/>
  <c r="AD44" i="1"/>
  <c r="AC44" i="1"/>
  <c r="AD43" i="1"/>
  <c r="AC43" i="1"/>
  <c r="AD42" i="1"/>
  <c r="AC42" i="1"/>
  <c r="AD41" i="1"/>
  <c r="AC41" i="1"/>
  <c r="AD40" i="1"/>
  <c r="AC40" i="1"/>
  <c r="AD39" i="1"/>
  <c r="AC39" i="1"/>
  <c r="AD38" i="1"/>
  <c r="AC38" i="1"/>
  <c r="AD37" i="1"/>
  <c r="AC37" i="1"/>
  <c r="AD36" i="1"/>
  <c r="AC36" i="1"/>
  <c r="AD35" i="1"/>
  <c r="AC35" i="1"/>
  <c r="AD34" i="1"/>
  <c r="AC34" i="1"/>
  <c r="AD33" i="1"/>
  <c r="AC33" i="1"/>
  <c r="AD32" i="1"/>
  <c r="AC32" i="1"/>
  <c r="AD31" i="1"/>
  <c r="AC31" i="1"/>
  <c r="AD30" i="1"/>
  <c r="AC30" i="1"/>
  <c r="AD29" i="1"/>
  <c r="AC29" i="1"/>
  <c r="AD28" i="1"/>
  <c r="AC28" i="1"/>
  <c r="AD27" i="1"/>
  <c r="AC27" i="1"/>
  <c r="AD26" i="1"/>
  <c r="AC26" i="1"/>
  <c r="AD25" i="1"/>
  <c r="AC25" i="1"/>
  <c r="AD24" i="1"/>
  <c r="AC24" i="1"/>
  <c r="AD23" i="1"/>
  <c r="AC23" i="1"/>
  <c r="AD22" i="1"/>
  <c r="AC22" i="1"/>
  <c r="AD21" i="1"/>
  <c r="AC21" i="1"/>
  <c r="AD20" i="1"/>
  <c r="AC20" i="1"/>
  <c r="AD19" i="1"/>
  <c r="AC19" i="1"/>
  <c r="AD18" i="1"/>
  <c r="AC18" i="1"/>
  <c r="AD17" i="1"/>
  <c r="AC17" i="1"/>
  <c r="AD16" i="1"/>
  <c r="AC16" i="1"/>
  <c r="AD15" i="1"/>
  <c r="AC15" i="1"/>
  <c r="AD14" i="1"/>
  <c r="AC14" i="1"/>
  <c r="AD13" i="1"/>
  <c r="AC13" i="1"/>
  <c r="AD12" i="1"/>
  <c r="AC12" i="1"/>
  <c r="AD11" i="1"/>
  <c r="AC11" i="1"/>
  <c r="AD10" i="1"/>
  <c r="AC10" i="1"/>
  <c r="AD9" i="1"/>
  <c r="AC9" i="1"/>
  <c r="AD8" i="1"/>
  <c r="AC8" i="1"/>
  <c r="AD7" i="1"/>
  <c r="AC7" i="1"/>
  <c r="AL8" i="1"/>
  <c r="AL9" i="1" s="1"/>
  <c r="AL10" i="1" s="1"/>
  <c r="AL11" i="1" s="1"/>
  <c r="AL12" i="1" s="1"/>
  <c r="AL13" i="1" s="1"/>
  <c r="AL14" i="1" s="1"/>
  <c r="AL15" i="1" s="1"/>
  <c r="AL16" i="1" s="1"/>
  <c r="AL17" i="1" s="1"/>
  <c r="AL18" i="1" s="1"/>
  <c r="AL19" i="1" s="1"/>
  <c r="AL20" i="1" s="1"/>
  <c r="AL21" i="1" s="1"/>
  <c r="AL22" i="1" s="1"/>
  <c r="AL23" i="1" s="1"/>
  <c r="AL24" i="1" s="1"/>
  <c r="AL25" i="1" s="1"/>
  <c r="AL26" i="1" s="1"/>
  <c r="AL27" i="1" s="1"/>
  <c r="AL28" i="1" s="1"/>
  <c r="AL29" i="1" s="1"/>
  <c r="AL30" i="1" s="1"/>
  <c r="AL31" i="1" s="1"/>
  <c r="AL32" i="1" s="1"/>
  <c r="AL33" i="1" s="1"/>
  <c r="AL34" i="1" s="1"/>
  <c r="AL35" i="1" s="1"/>
  <c r="AL36" i="1" s="1"/>
  <c r="AL37" i="1" s="1"/>
  <c r="AL38" i="1" s="1"/>
  <c r="AL39" i="1" s="1"/>
  <c r="AL40" i="1" s="1"/>
  <c r="AL41" i="1" s="1"/>
  <c r="AL42" i="1" s="1"/>
  <c r="AL43" i="1" s="1"/>
  <c r="AL44" i="1" s="1"/>
  <c r="AL45" i="1" s="1"/>
  <c r="J8" i="1" l="1"/>
  <c r="J9" i="1" s="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7" i="1"/>
  <c r="I8" i="1"/>
  <c r="I9" i="1" s="1"/>
  <c r="I10" i="1" s="1"/>
  <c r="I11" i="1" l="1"/>
  <c r="J10" i="1"/>
  <c r="J11" i="1" s="1"/>
  <c r="I12" i="1" l="1"/>
  <c r="J12" i="1" s="1"/>
  <c r="I13" i="1" l="1"/>
  <c r="J13" i="1" s="1"/>
  <c r="I14" i="1" l="1"/>
  <c r="J14" i="1" s="1"/>
  <c r="I15" i="1" l="1"/>
  <c r="J15" i="1" s="1"/>
  <c r="I16" i="1" l="1"/>
  <c r="J16" i="1" s="1"/>
  <c r="I17" i="1" l="1"/>
  <c r="J17" i="1" s="1"/>
  <c r="I18" i="1" l="1"/>
  <c r="J18" i="1" s="1"/>
  <c r="I19" i="1" l="1"/>
  <c r="I20" i="1" l="1"/>
  <c r="J19" i="1"/>
  <c r="J20" i="1" s="1"/>
  <c r="I21" i="1" l="1"/>
  <c r="J21" i="1" s="1"/>
  <c r="I22" i="1" l="1"/>
  <c r="J22" i="1" s="1"/>
  <c r="I23" i="1" l="1"/>
  <c r="J23" i="1" s="1"/>
  <c r="I24" i="1" l="1"/>
  <c r="J24" i="1" s="1"/>
  <c r="I25" i="1" l="1"/>
  <c r="J25" i="1" s="1"/>
  <c r="I26" i="1" l="1"/>
  <c r="J26" i="1" s="1"/>
  <c r="I27" i="1" l="1"/>
  <c r="I28" i="1" l="1"/>
  <c r="J27" i="1"/>
  <c r="J28" i="1" s="1"/>
  <c r="I29" i="1" l="1"/>
  <c r="J29" i="1" s="1"/>
  <c r="I30" i="1" l="1"/>
  <c r="I31" i="1" l="1"/>
  <c r="J30" i="1"/>
  <c r="J31" i="1" s="1"/>
  <c r="I32" i="1" l="1"/>
  <c r="I33" i="1" l="1"/>
  <c r="J32" i="1"/>
  <c r="J33" i="1" s="1"/>
  <c r="I34" i="1" l="1"/>
  <c r="J34" i="1" s="1"/>
  <c r="I35" i="1" l="1"/>
  <c r="I36" i="1" l="1"/>
  <c r="J35" i="1"/>
  <c r="J36" i="1" s="1"/>
  <c r="I37" i="1" l="1"/>
  <c r="J37" i="1" s="1"/>
  <c r="I38" i="1" l="1"/>
  <c r="J38" i="1" s="1"/>
  <c r="I39" i="1" l="1"/>
  <c r="J39" i="1" s="1"/>
  <c r="I40" i="1" l="1"/>
  <c r="J40" i="1" s="1"/>
  <c r="I41" i="1" l="1"/>
  <c r="I42" i="1" l="1"/>
  <c r="J41" i="1"/>
  <c r="J42" i="1" s="1"/>
  <c r="I43" i="1" l="1"/>
  <c r="J43" i="1" s="1"/>
  <c r="I44" i="1" l="1"/>
  <c r="J44" i="1" s="1"/>
  <c r="I45" i="1" l="1"/>
  <c r="J45" i="1" l="1"/>
</calcChain>
</file>

<file path=xl/sharedStrings.xml><?xml version="1.0" encoding="utf-8"?>
<sst xmlns="http://schemas.openxmlformats.org/spreadsheetml/2006/main" count="125" uniqueCount="87">
  <si>
    <r>
      <rPr>
        <sz val="11"/>
        <color rgb="FF000000"/>
        <rFont val="Calibri"/>
      </rPr>
      <t xml:space="preserve">The </t>
    </r>
    <r>
      <rPr>
        <i/>
        <sz val="11"/>
        <color rgb="FF000000"/>
        <rFont val="Calibri"/>
      </rPr>
      <t>Sample NJ Avoided Costs</t>
    </r>
    <r>
      <rPr>
        <sz val="11"/>
        <color rgb="FF000000"/>
        <rFont val="Calibri"/>
      </rPr>
      <t xml:space="preserve"> values are provided for illustrative purposes in order for stakeholders to evaluate the methods prescribed in the Statewide Evaluator’s (“SWE”) </t>
    </r>
    <r>
      <rPr>
        <i/>
        <sz val="11"/>
        <color rgb="FF000000"/>
        <rFont val="Calibri"/>
      </rPr>
      <t xml:space="preserve">Summary of New Jersey Cost Test Committee Recommendations for Updates to NJCT for the Second Triennium </t>
    </r>
    <r>
      <rPr>
        <sz val="11"/>
        <color rgb="FF000000"/>
        <rFont val="Calibri"/>
      </rPr>
      <t>(“SWE Recommendations”). The values contained herein are not representative of any individual utility and instead largely focus on the state as a whole. Avoided costs used in planning and contained in utility filings will be tailored to the circumstances of their specific jurisdictions, pursuant to the recommendation of the SWE recommendations and cost-effectiveness best practices. The values contained in the Sample NJ Avoided Costs are also based upon data from early 2023, and actual utility filings will be based upon the best available information at the time.</t>
    </r>
  </si>
  <si>
    <t>The Sample NJ Avoided Costs document contains forecasts on a monthly, calendar year, energy year, and general basis. By category, they include:</t>
  </si>
  <si>
    <t>Monthly</t>
  </si>
  <si>
    <r>
      <t>·</t>
    </r>
    <r>
      <rPr>
        <sz val="7"/>
        <color theme="1"/>
        <rFont val="Times New Roman"/>
        <family val="1"/>
      </rPr>
      <t xml:space="preserve">         </t>
    </r>
    <r>
      <rPr>
        <sz val="11"/>
        <color theme="1"/>
        <rFont val="Calibri"/>
        <family val="2"/>
        <scheme val="minor"/>
      </rPr>
      <t>Electric Energy On- and Off-Peak ($/MWh)</t>
    </r>
  </si>
  <si>
    <r>
      <t>·</t>
    </r>
    <r>
      <rPr>
        <sz val="7"/>
        <color theme="1"/>
        <rFont val="Times New Roman"/>
        <family val="1"/>
      </rPr>
      <t xml:space="preserve">         </t>
    </r>
    <r>
      <rPr>
        <sz val="11"/>
        <color theme="1"/>
        <rFont val="Calibri"/>
        <family val="2"/>
        <scheme val="minor"/>
      </rPr>
      <t>Natural Gas ($/Dth)</t>
    </r>
  </si>
  <si>
    <t>Calendar Year</t>
  </si>
  <si>
    <r>
      <t>·</t>
    </r>
    <r>
      <rPr>
        <sz val="7"/>
        <color theme="1"/>
        <rFont val="Times New Roman"/>
        <family val="1"/>
      </rPr>
      <t xml:space="preserve">         </t>
    </r>
    <r>
      <rPr>
        <sz val="11"/>
        <color theme="1"/>
        <rFont val="Calibri"/>
        <family val="2"/>
        <scheme val="minor"/>
      </rPr>
      <t>Electric Ancillary Services ($/MWh)</t>
    </r>
  </si>
  <si>
    <r>
      <t>·</t>
    </r>
    <r>
      <rPr>
        <sz val="7"/>
        <color theme="1"/>
        <rFont val="Times New Roman"/>
        <family val="1"/>
      </rPr>
      <t xml:space="preserve">         </t>
    </r>
    <r>
      <rPr>
        <sz val="11"/>
        <color theme="1"/>
        <rFont val="Calibri"/>
        <family val="2"/>
        <scheme val="minor"/>
      </rPr>
      <t>Electric Energy DRIPE ($/MWh/MWh)</t>
    </r>
  </si>
  <si>
    <r>
      <t>·</t>
    </r>
    <r>
      <rPr>
        <sz val="7"/>
        <color theme="1"/>
        <rFont val="Times New Roman"/>
        <family val="1"/>
      </rPr>
      <t xml:space="preserve">         </t>
    </r>
    <r>
      <rPr>
        <sz val="11"/>
        <color theme="1"/>
        <rFont val="Calibri"/>
        <family val="2"/>
        <scheme val="minor"/>
      </rPr>
      <t>Natural Gas DRIPE ($/Dth/Dth)</t>
    </r>
  </si>
  <si>
    <r>
      <t>·</t>
    </r>
    <r>
      <rPr>
        <sz val="7"/>
        <color theme="1"/>
        <rFont val="Times New Roman"/>
        <family val="1"/>
      </rPr>
      <t xml:space="preserve">         </t>
    </r>
    <r>
      <rPr>
        <sz val="11"/>
        <color theme="1"/>
        <rFont val="Calibri"/>
        <family val="2"/>
        <scheme val="minor"/>
      </rPr>
      <t>Electric CO2 Emissions Damages ($/ton)</t>
    </r>
  </si>
  <si>
    <r>
      <t>·</t>
    </r>
    <r>
      <rPr>
        <sz val="7"/>
        <color theme="1"/>
        <rFont val="Times New Roman"/>
        <family val="1"/>
      </rPr>
      <t xml:space="preserve">         </t>
    </r>
    <r>
      <rPr>
        <sz val="11"/>
        <color theme="1"/>
        <rFont val="Calibri"/>
        <family val="2"/>
        <scheme val="minor"/>
      </rPr>
      <t>Electric SO2 Emissions Damages ($/ton)</t>
    </r>
  </si>
  <si>
    <r>
      <t>·</t>
    </r>
    <r>
      <rPr>
        <sz val="7"/>
        <color theme="1"/>
        <rFont val="Times New Roman"/>
        <family val="1"/>
      </rPr>
      <t xml:space="preserve">         </t>
    </r>
    <r>
      <rPr>
        <sz val="11"/>
        <color theme="1"/>
        <rFont val="Calibri"/>
        <family val="2"/>
        <scheme val="minor"/>
      </rPr>
      <t>Electric NOx Emissions Damages ($/ton)</t>
    </r>
  </si>
  <si>
    <r>
      <t>·</t>
    </r>
    <r>
      <rPr>
        <sz val="7"/>
        <color theme="1"/>
        <rFont val="Times New Roman"/>
        <family val="1"/>
      </rPr>
      <t xml:space="preserve">         </t>
    </r>
    <r>
      <rPr>
        <sz val="11"/>
        <color theme="1"/>
        <rFont val="Calibri"/>
        <family val="2"/>
        <scheme val="minor"/>
      </rPr>
      <t>Electric PM2.5 Emissions Damages ($/ton)</t>
    </r>
  </si>
  <si>
    <r>
      <t>·</t>
    </r>
    <r>
      <rPr>
        <sz val="7"/>
        <color theme="1"/>
        <rFont val="Times New Roman"/>
        <family val="1"/>
      </rPr>
      <t xml:space="preserve">         </t>
    </r>
    <r>
      <rPr>
        <sz val="11"/>
        <color theme="1"/>
        <rFont val="Calibri"/>
        <family val="2"/>
        <scheme val="minor"/>
      </rPr>
      <t>Electric CO2 Emissions Rates (ton/MWh)</t>
    </r>
  </si>
  <si>
    <r>
      <t>·</t>
    </r>
    <r>
      <rPr>
        <sz val="7"/>
        <color theme="1"/>
        <rFont val="Times New Roman"/>
        <family val="1"/>
      </rPr>
      <t xml:space="preserve">         </t>
    </r>
    <r>
      <rPr>
        <sz val="11"/>
        <color theme="1"/>
        <rFont val="Calibri"/>
        <family val="2"/>
        <scheme val="minor"/>
      </rPr>
      <t>Electric SO2 Emissions Rates (ton/MWh)</t>
    </r>
  </si>
  <si>
    <r>
      <t>·</t>
    </r>
    <r>
      <rPr>
        <sz val="7"/>
        <color theme="1"/>
        <rFont val="Times New Roman"/>
        <family val="1"/>
      </rPr>
      <t xml:space="preserve">         </t>
    </r>
    <r>
      <rPr>
        <sz val="11"/>
        <color theme="1"/>
        <rFont val="Calibri"/>
        <family val="2"/>
        <scheme val="minor"/>
      </rPr>
      <t>Electric NOx Emissions Rates (ton/MWh)</t>
    </r>
  </si>
  <si>
    <r>
      <t>·</t>
    </r>
    <r>
      <rPr>
        <sz val="7"/>
        <color theme="1"/>
        <rFont val="Times New Roman"/>
        <family val="1"/>
      </rPr>
      <t xml:space="preserve">         </t>
    </r>
    <r>
      <rPr>
        <sz val="11"/>
        <color theme="1"/>
        <rFont val="Calibri"/>
        <family val="2"/>
        <scheme val="minor"/>
      </rPr>
      <t>Electric PM2.5 Emissions Rates (ton/MWh)</t>
    </r>
  </si>
  <si>
    <r>
      <t>·</t>
    </r>
    <r>
      <rPr>
        <sz val="7"/>
        <color theme="1"/>
        <rFont val="Times New Roman"/>
        <family val="1"/>
      </rPr>
      <t xml:space="preserve">         </t>
    </r>
    <r>
      <rPr>
        <sz val="11"/>
        <color theme="1"/>
        <rFont val="Calibri"/>
        <family val="2"/>
        <scheme val="minor"/>
      </rPr>
      <t>Natural Gas CO2 Emissions Damages ($/ton)</t>
    </r>
  </si>
  <si>
    <r>
      <t>·</t>
    </r>
    <r>
      <rPr>
        <sz val="7"/>
        <color theme="1"/>
        <rFont val="Times New Roman"/>
        <family val="1"/>
      </rPr>
      <t xml:space="preserve">         </t>
    </r>
    <r>
      <rPr>
        <sz val="11"/>
        <color theme="1"/>
        <rFont val="Calibri"/>
        <family val="2"/>
        <scheme val="minor"/>
      </rPr>
      <t>Natural Gas NOx Emissions Damages ($/ton)</t>
    </r>
  </si>
  <si>
    <r>
      <t>·</t>
    </r>
    <r>
      <rPr>
        <sz val="7"/>
        <color theme="1"/>
        <rFont val="Times New Roman"/>
        <family val="1"/>
      </rPr>
      <t xml:space="preserve">         </t>
    </r>
    <r>
      <rPr>
        <sz val="11"/>
        <color theme="1"/>
        <rFont val="Calibri"/>
        <family val="2"/>
        <scheme val="minor"/>
      </rPr>
      <t>Natural Gas CO2 Emissions Rates (ton/Dth)</t>
    </r>
  </si>
  <si>
    <r>
      <t>·</t>
    </r>
    <r>
      <rPr>
        <sz val="7"/>
        <color theme="1"/>
        <rFont val="Times New Roman"/>
        <family val="1"/>
      </rPr>
      <t xml:space="preserve">         </t>
    </r>
    <r>
      <rPr>
        <sz val="11"/>
        <color theme="1"/>
        <rFont val="Calibri"/>
        <family val="2"/>
        <scheme val="minor"/>
      </rPr>
      <t>Natural Gas NOx Emissions Rates (ton/Dth)</t>
    </r>
  </si>
  <si>
    <r>
      <t>·</t>
    </r>
    <r>
      <rPr>
        <sz val="7"/>
        <color theme="1"/>
        <rFont val="Times New Roman"/>
        <family val="1"/>
      </rPr>
      <t xml:space="preserve">         </t>
    </r>
    <r>
      <rPr>
        <sz val="11"/>
        <color theme="1"/>
        <rFont val="Calibri"/>
        <family val="2"/>
        <scheme val="minor"/>
      </rPr>
      <t>Fuel Oil ($/gallon)</t>
    </r>
  </si>
  <si>
    <r>
      <t>·</t>
    </r>
    <r>
      <rPr>
        <sz val="7"/>
        <color theme="1"/>
        <rFont val="Times New Roman"/>
        <family val="1"/>
      </rPr>
      <t xml:space="preserve">         </t>
    </r>
    <r>
      <rPr>
        <sz val="11"/>
        <color theme="1"/>
        <rFont val="Calibri"/>
        <family val="2"/>
        <scheme val="minor"/>
      </rPr>
      <t>Propane ($/gallon)</t>
    </r>
  </si>
  <si>
    <r>
      <t>·</t>
    </r>
    <r>
      <rPr>
        <sz val="7"/>
        <color theme="1"/>
        <rFont val="Times New Roman"/>
        <family val="1"/>
      </rPr>
      <t xml:space="preserve">         </t>
    </r>
    <r>
      <rPr>
        <sz val="11"/>
        <color theme="1"/>
        <rFont val="Calibri"/>
        <family val="2"/>
        <scheme val="minor"/>
      </rPr>
      <t>GDP Deflator (#)</t>
    </r>
  </si>
  <si>
    <t>Energy Year</t>
  </si>
  <si>
    <r>
      <t>·</t>
    </r>
    <r>
      <rPr>
        <sz val="7"/>
        <color theme="1"/>
        <rFont val="Times New Roman"/>
        <family val="1"/>
      </rPr>
      <t xml:space="preserve">         </t>
    </r>
    <r>
      <rPr>
        <sz val="11"/>
        <color theme="1"/>
        <rFont val="Calibri"/>
        <family val="2"/>
        <scheme val="minor"/>
      </rPr>
      <t>Electric Capacity Price ($/MW-day/MW)</t>
    </r>
  </si>
  <si>
    <r>
      <t>·</t>
    </r>
    <r>
      <rPr>
        <sz val="7"/>
        <color theme="1"/>
        <rFont val="Times New Roman"/>
        <family val="1"/>
      </rPr>
      <t xml:space="preserve">         </t>
    </r>
    <r>
      <rPr>
        <sz val="11"/>
        <color theme="1"/>
        <rFont val="Calibri"/>
        <family val="2"/>
        <scheme val="minor"/>
      </rPr>
      <t>Electric Capacity DRIPE ($/MW-day/MW)</t>
    </r>
  </si>
  <si>
    <r>
      <t>·</t>
    </r>
    <r>
      <rPr>
        <sz val="7"/>
        <color theme="1"/>
        <rFont val="Times New Roman"/>
        <family val="1"/>
      </rPr>
      <t xml:space="preserve">         </t>
    </r>
    <r>
      <rPr>
        <sz val="11"/>
        <color theme="1"/>
        <rFont val="Calibri"/>
        <family val="2"/>
        <scheme val="minor"/>
      </rPr>
      <t>RPS Avoided Costs ($/MWh)</t>
    </r>
  </si>
  <si>
    <t>General</t>
  </si>
  <si>
    <r>
      <t>·</t>
    </r>
    <r>
      <rPr>
        <sz val="7"/>
        <color theme="1"/>
        <rFont val="Times New Roman"/>
        <family val="1"/>
      </rPr>
      <t xml:space="preserve">         </t>
    </r>
    <r>
      <rPr>
        <sz val="11"/>
        <color theme="1"/>
        <rFont val="Calibri"/>
        <family val="2"/>
        <scheme val="minor"/>
      </rPr>
      <t>PSE&amp;G Marginal Electric Line Losses (%)</t>
    </r>
  </si>
  <si>
    <r>
      <t>·</t>
    </r>
    <r>
      <rPr>
        <sz val="7"/>
        <color theme="1"/>
        <rFont val="Times New Roman"/>
        <family val="1"/>
      </rPr>
      <t xml:space="preserve">         </t>
    </r>
    <r>
      <rPr>
        <sz val="11"/>
        <color theme="1"/>
        <rFont val="Calibri"/>
        <family val="2"/>
        <scheme val="minor"/>
      </rPr>
      <t>PSE&amp;G Natural Gas Losses (%)</t>
    </r>
  </si>
  <si>
    <r>
      <t>·</t>
    </r>
    <r>
      <rPr>
        <sz val="7"/>
        <color theme="1"/>
        <rFont val="Times New Roman"/>
        <family val="1"/>
      </rPr>
      <t xml:space="preserve">         </t>
    </r>
    <r>
      <rPr>
        <sz val="11"/>
        <color theme="1"/>
        <rFont val="Calibri"/>
        <family val="2"/>
        <scheme val="minor"/>
      </rPr>
      <t>Non-Energy Benefits/ Impacts (%)</t>
    </r>
  </si>
  <si>
    <r>
      <t>·</t>
    </r>
    <r>
      <rPr>
        <sz val="7"/>
        <color theme="1"/>
        <rFont val="Times New Roman"/>
        <family val="1"/>
      </rPr>
      <t xml:space="preserve">         </t>
    </r>
    <r>
      <rPr>
        <sz val="11"/>
        <color theme="1"/>
        <rFont val="Calibri"/>
        <family val="2"/>
        <scheme val="minor"/>
      </rPr>
      <t>Low-Income NEB/NEIs (%)</t>
    </r>
  </si>
  <si>
    <r>
      <t>·</t>
    </r>
    <r>
      <rPr>
        <sz val="7"/>
        <color theme="1"/>
        <rFont val="Times New Roman"/>
        <family val="1"/>
      </rPr>
      <t xml:space="preserve">         </t>
    </r>
    <r>
      <rPr>
        <sz val="11"/>
        <color theme="1"/>
        <rFont val="Calibri"/>
        <family val="2"/>
        <scheme val="minor"/>
      </rPr>
      <t>Volatility Hedge Benefits (%)</t>
    </r>
  </si>
  <si>
    <t>There are also several values that are not quantified in the Sample NJ Avoided Costs calculations that will be included in program filings before the Board. These include Electric T&amp;D, Natural Gas T&amp;D, and Economic Development Benefits. Values for these categories will be included in program filings and subject to review by parties to each proceeding.</t>
  </si>
  <si>
    <t>NJ Hub Electric Energy</t>
  </si>
  <si>
    <t>HH+TZ6NY</t>
  </si>
  <si>
    <t>PJM</t>
  </si>
  <si>
    <t>NJ Hub</t>
  </si>
  <si>
    <t>Electric Emissions Damages</t>
  </si>
  <si>
    <t>Electric Emissions Rates</t>
  </si>
  <si>
    <t>Gas Emissions Damages</t>
  </si>
  <si>
    <t>Gas Emissions Rates</t>
  </si>
  <si>
    <t>NJ</t>
  </si>
  <si>
    <t>EIA</t>
  </si>
  <si>
    <t>EMAAC</t>
  </si>
  <si>
    <t>PSE&amp;G</t>
  </si>
  <si>
    <t>Month</t>
  </si>
  <si>
    <t>Year</t>
  </si>
  <si>
    <t>On-Pk Electric Energy</t>
  </si>
  <si>
    <t>Off-Pk Electric Energy</t>
  </si>
  <si>
    <t>Natural Gas</t>
  </si>
  <si>
    <t>Electric Ancillary Services</t>
  </si>
  <si>
    <t>Electric Energy DRIPE</t>
  </si>
  <si>
    <t>Natural Gas DRIPE</t>
  </si>
  <si>
    <t>CO2</t>
  </si>
  <si>
    <t>SO2</t>
  </si>
  <si>
    <t>NOx</t>
  </si>
  <si>
    <t>PM2.5</t>
  </si>
  <si>
    <t>Fuel Oil</t>
  </si>
  <si>
    <t>Propane</t>
  </si>
  <si>
    <t>GDP Deflator</t>
  </si>
  <si>
    <t>Electric Capacity Price</t>
  </si>
  <si>
    <t>Electric Capacity DRIPE</t>
  </si>
  <si>
    <t>RPS Avoided Cost</t>
  </si>
  <si>
    <t>Service</t>
  </si>
  <si>
    <t>Marginal Electric Line Losses</t>
  </si>
  <si>
    <t>Gas Losses</t>
  </si>
  <si>
    <t>Non-Energy Benefits/ Impacts</t>
  </si>
  <si>
    <t>Low Income NEB/NEI</t>
  </si>
  <si>
    <t>Volatility Hedge</t>
  </si>
  <si>
    <t>$/MWh</t>
  </si>
  <si>
    <t>$/Dth</t>
  </si>
  <si>
    <t>$/MWh/MWh</t>
  </si>
  <si>
    <t>$/Dth/Dth</t>
  </si>
  <si>
    <t>$/ton</t>
  </si>
  <si>
    <t>ton/MWh</t>
  </si>
  <si>
    <t>ton/Dth</t>
  </si>
  <si>
    <t>$/gallon</t>
  </si>
  <si>
    <t>#</t>
  </si>
  <si>
    <t>$/MW-day</t>
  </si>
  <si>
    <t>$/MW-day/MW</t>
  </si>
  <si>
    <t>%</t>
  </si>
  <si>
    <t>Secondary</t>
  </si>
  <si>
    <t>Primary</t>
  </si>
  <si>
    <t>Sub-Trans</t>
  </si>
  <si>
    <t>High Voltage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</si>
</sst>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000_);_(* \(#,##0.00000\);_(* &quot;-&quot;??_);_(@_)"/>
    <numFmt numFmtId="166" formatCode="_(* #,##0.0000000_);_(* \(#,##0.0000000\);_(* &quot;-&quot;??_);_(@_)"/>
    <numFmt numFmtId="167" formatCode="_(* #,##0.0000_);_(* \(#,##0.0000\);_(* &quot;-&quot;??_);_(@_)"/>
  </numFmts>
  <fonts count="12">
    <font>
      <sz val="11"/>
      <color theme="1"/>
      <name val="Calibri"/>
      <family val="2"/>
      <scheme val="minor"/>
    </font>
    <font>
      <sz val="11"/>
      <color theme="1"/>
      <name val="Calibri"/>
      <family val="2"/>
      <scheme val="minor"/>
    </font>
    <font>
      <sz val="10"/>
      <color theme="0"/>
      <name val="Calibri"/>
      <family val="2"/>
      <scheme val="minor"/>
    </font>
    <font>
      <sz val="10"/>
      <color theme="1"/>
      <name val="Calibri"/>
      <family val="2"/>
      <scheme val="minor"/>
    </font>
    <font>
      <u/>
      <sz val="10"/>
      <color theme="0"/>
      <name val="Calibri"/>
      <family val="2"/>
      <scheme val="minor"/>
    </font>
    <font>
      <i/>
      <sz val="10"/>
      <color theme="1"/>
      <name val="Calibri"/>
      <family val="2"/>
      <scheme val="minor"/>
    </font>
    <font>
      <i/>
      <sz val="10"/>
      <color theme="0"/>
      <name val="Calibri"/>
      <family val="2"/>
      <scheme val="minor"/>
    </font>
    <font>
      <u/>
      <sz val="11"/>
      <color theme="1"/>
      <name val="Calibri"/>
      <family val="2"/>
      <scheme val="minor"/>
    </font>
    <font>
      <sz val="11"/>
      <color theme="1"/>
      <name val="Symbol"/>
      <family val="1"/>
      <charset val="2"/>
    </font>
    <font>
      <sz val="7"/>
      <color theme="1"/>
      <name val="Times New Roman"/>
      <family val="1"/>
    </font>
    <font>
      <sz val="11"/>
      <color rgb="FF000000"/>
      <name val="Calibri"/>
    </font>
    <font>
      <i/>
      <sz val="11"/>
      <color rgb="FF000000"/>
      <name val="Calibri"/>
    </font>
  </fonts>
  <fills count="3">
    <fill>
      <patternFill patternType="none"/>
    </fill>
    <fill>
      <patternFill patternType="gray125"/>
    </fill>
    <fill>
      <patternFill patternType="solid">
        <fgColor rgb="FF09677F"/>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2" fillId="2" borderId="0" xfId="0" applyFont="1" applyFill="1" applyAlignment="1">
      <alignment horizontal="right"/>
    </xf>
    <xf numFmtId="14" fontId="3" fillId="0" borderId="0" xfId="0" applyNumberFormat="1" applyFont="1"/>
    <xf numFmtId="43" fontId="3" fillId="0" borderId="0" xfId="0" applyNumberFormat="1" applyFont="1"/>
    <xf numFmtId="43" fontId="3" fillId="0" borderId="0" xfId="1" applyFont="1"/>
    <xf numFmtId="0" fontId="2" fillId="2" borderId="0" xfId="0" applyFont="1" applyFill="1" applyAlignment="1">
      <alignment horizontal="right" wrapText="1"/>
    </xf>
    <xf numFmtId="0" fontId="4" fillId="2" borderId="0" xfId="0" applyFont="1" applyFill="1" applyAlignment="1">
      <alignment horizontal="center" wrapText="1"/>
    </xf>
    <xf numFmtId="43" fontId="3" fillId="0" borderId="0" xfId="1" applyFont="1" applyBorder="1"/>
    <xf numFmtId="0" fontId="5" fillId="0" borderId="0" xfId="0" applyFont="1"/>
    <xf numFmtId="0" fontId="3" fillId="0" borderId="0" xfId="0" applyFont="1"/>
    <xf numFmtId="164" fontId="3" fillId="0" borderId="0" xfId="1" applyNumberFormat="1" applyFont="1"/>
    <xf numFmtId="165" fontId="3" fillId="0" borderId="0" xfId="1" applyNumberFormat="1" applyFont="1"/>
    <xf numFmtId="0" fontId="6" fillId="2" borderId="0" xfId="0" applyFont="1" applyFill="1"/>
    <xf numFmtId="0" fontId="2" fillId="2" borderId="0" xfId="0" applyFont="1" applyFill="1"/>
    <xf numFmtId="166" fontId="3" fillId="0" borderId="0" xfId="1" applyNumberFormat="1" applyFont="1"/>
    <xf numFmtId="10" fontId="3" fillId="0" borderId="0" xfId="2" applyNumberFormat="1" applyFont="1"/>
    <xf numFmtId="9" fontId="3" fillId="0" borderId="0" xfId="0" applyNumberFormat="1" applyFont="1"/>
    <xf numFmtId="167" fontId="3" fillId="0" borderId="0" xfId="1" applyNumberFormat="1" applyFont="1"/>
    <xf numFmtId="0" fontId="0" fillId="0" borderId="0" xfId="0"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xf>
    <xf numFmtId="0" fontId="0" fillId="0" borderId="0" xfId="0" applyAlignment="1"/>
    <xf numFmtId="0" fontId="4" fillId="2" borderId="0" xfId="0" applyFont="1" applyFill="1" applyAlignment="1">
      <alignment horizontal="center"/>
    </xf>
    <xf numFmtId="0" fontId="10"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967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A80D8-6A78-4CBF-AEA6-CAEE0B11CC6C}">
  <dimension ref="A1:C47"/>
  <sheetViews>
    <sheetView showGridLines="0" tabSelected="1" zoomScale="80" zoomScaleNormal="80" workbookViewId="0">
      <selection activeCell="B3" sqref="B3"/>
    </sheetView>
  </sheetViews>
  <sheetFormatPr defaultColWidth="0" defaultRowHeight="15" zeroHeight="1"/>
  <cols>
    <col min="1" max="1" width="9.140625" customWidth="1"/>
    <col min="2" max="2" width="131" style="21" customWidth="1"/>
    <col min="3" max="3" width="9.140625" customWidth="1"/>
    <col min="4" max="16384" width="9.140625" hidden="1"/>
  </cols>
  <sheetData>
    <row r="1" spans="2:2"/>
    <row r="2" spans="2:2" ht="107.25" customHeight="1">
      <c r="B2" s="23" t="s">
        <v>0</v>
      </c>
    </row>
    <row r="3" spans="2:2">
      <c r="B3" s="18"/>
    </row>
    <row r="4" spans="2:2">
      <c r="B4" s="18" t="s">
        <v>1</v>
      </c>
    </row>
    <row r="5" spans="2:2">
      <c r="B5" s="18"/>
    </row>
    <row r="6" spans="2:2">
      <c r="B6" s="19" t="s">
        <v>2</v>
      </c>
    </row>
    <row r="7" spans="2:2">
      <c r="B7" s="20" t="s">
        <v>3</v>
      </c>
    </row>
    <row r="8" spans="2:2">
      <c r="B8" s="20" t="s">
        <v>4</v>
      </c>
    </row>
    <row r="9" spans="2:2">
      <c r="B9" s="18"/>
    </row>
    <row r="10" spans="2:2">
      <c r="B10" s="19" t="s">
        <v>5</v>
      </c>
    </row>
    <row r="11" spans="2:2">
      <c r="B11" s="20" t="s">
        <v>6</v>
      </c>
    </row>
    <row r="12" spans="2:2">
      <c r="B12" s="20" t="s">
        <v>7</v>
      </c>
    </row>
    <row r="13" spans="2:2">
      <c r="B13" s="20" t="s">
        <v>8</v>
      </c>
    </row>
    <row r="14" spans="2:2">
      <c r="B14" s="20" t="s">
        <v>9</v>
      </c>
    </row>
    <row r="15" spans="2:2">
      <c r="B15" s="20" t="s">
        <v>10</v>
      </c>
    </row>
    <row r="16" spans="2:2">
      <c r="B16" s="20" t="s">
        <v>11</v>
      </c>
    </row>
    <row r="17" spans="2:2">
      <c r="B17" s="20" t="s">
        <v>12</v>
      </c>
    </row>
    <row r="18" spans="2:2">
      <c r="B18" s="20" t="s">
        <v>13</v>
      </c>
    </row>
    <row r="19" spans="2:2">
      <c r="B19" s="20" t="s">
        <v>14</v>
      </c>
    </row>
    <row r="20" spans="2:2">
      <c r="B20" s="20" t="s">
        <v>15</v>
      </c>
    </row>
    <row r="21" spans="2:2">
      <c r="B21" s="20" t="s">
        <v>16</v>
      </c>
    </row>
    <row r="22" spans="2:2">
      <c r="B22" s="20" t="s">
        <v>17</v>
      </c>
    </row>
    <row r="23" spans="2:2">
      <c r="B23" s="20" t="s">
        <v>18</v>
      </c>
    </row>
    <row r="24" spans="2:2">
      <c r="B24" s="20" t="s">
        <v>19</v>
      </c>
    </row>
    <row r="25" spans="2:2">
      <c r="B25" s="20" t="s">
        <v>20</v>
      </c>
    </row>
    <row r="26" spans="2:2">
      <c r="B26" s="20" t="s">
        <v>21</v>
      </c>
    </row>
    <row r="27" spans="2:2">
      <c r="B27" s="20" t="s">
        <v>22</v>
      </c>
    </row>
    <row r="28" spans="2:2">
      <c r="B28" s="20" t="s">
        <v>23</v>
      </c>
    </row>
    <row r="29" spans="2:2">
      <c r="B29" s="18"/>
    </row>
    <row r="30" spans="2:2">
      <c r="B30" s="19" t="s">
        <v>24</v>
      </c>
    </row>
    <row r="31" spans="2:2">
      <c r="B31" s="20" t="s">
        <v>25</v>
      </c>
    </row>
    <row r="32" spans="2:2">
      <c r="B32" s="20" t="s">
        <v>26</v>
      </c>
    </row>
    <row r="33" spans="2:2">
      <c r="B33" s="20" t="s">
        <v>27</v>
      </c>
    </row>
    <row r="34" spans="2:2">
      <c r="B34" s="18"/>
    </row>
    <row r="35" spans="2:2">
      <c r="B35" s="19" t="s">
        <v>28</v>
      </c>
    </row>
    <row r="36" spans="2:2">
      <c r="B36" s="20" t="s">
        <v>29</v>
      </c>
    </row>
    <row r="37" spans="2:2">
      <c r="B37" s="20" t="s">
        <v>30</v>
      </c>
    </row>
    <row r="38" spans="2:2">
      <c r="B38" s="20" t="s">
        <v>31</v>
      </c>
    </row>
    <row r="39" spans="2:2">
      <c r="B39" s="20" t="s">
        <v>32</v>
      </c>
    </row>
    <row r="40" spans="2:2">
      <c r="B40" s="20" t="s">
        <v>33</v>
      </c>
    </row>
    <row r="41" spans="2:2">
      <c r="B41" s="18"/>
    </row>
    <row r="42" spans="2:2" ht="45">
      <c r="B42" s="18" t="s">
        <v>34</v>
      </c>
    </row>
    <row r="43" spans="2:2"/>
    <row r="44" spans="2:2"/>
    <row r="45" spans="2:2"/>
    <row r="46" spans="2:2"/>
    <row r="47" spans="2:2"/>
  </sheetData>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43D1-70AF-4D96-83A4-09CDEA3D0AA9}">
  <dimension ref="B1:BB450"/>
  <sheetViews>
    <sheetView zoomScale="80" zoomScaleNormal="80" workbookViewId="0">
      <pane ySplit="6" topLeftCell="A7" activePane="bottomLeft" state="frozen"/>
      <selection pane="bottomLeft" activeCell="E50" sqref="E50"/>
    </sheetView>
  </sheetViews>
  <sheetFormatPr defaultColWidth="8.85546875" defaultRowHeight="12.75"/>
  <cols>
    <col min="1" max="1" width="2.5703125" style="9" customWidth="1"/>
    <col min="2" max="2" width="10.140625" style="9" bestFit="1" customWidth="1"/>
    <col min="3" max="3" width="8.85546875" style="9"/>
    <col min="4" max="4" width="10.140625" style="9" customWidth="1"/>
    <col min="5" max="5" width="8.85546875" style="9"/>
    <col min="6" max="6" width="0.85546875" style="9" customWidth="1"/>
    <col min="7" max="7" width="8.85546875" style="9"/>
    <col min="8" max="8" width="3.5703125" style="9" customWidth="1"/>
    <col min="9" max="10" width="8.85546875" style="9"/>
    <col min="11" max="11" width="0.85546875" style="9" customWidth="1"/>
    <col min="12" max="12" width="12.7109375" style="9" bestFit="1" customWidth="1"/>
    <col min="13" max="13" width="0.85546875" style="9" customWidth="1"/>
    <col min="14" max="14" width="11.42578125" style="9" bestFit="1" customWidth="1"/>
    <col min="15" max="15" width="0.85546875" style="9" customWidth="1"/>
    <col min="16" max="19" width="8.85546875" style="9"/>
    <col min="20" max="20" width="0.85546875" style="9" customWidth="1"/>
    <col min="21" max="24" width="8.85546875" style="9" bestFit="1" customWidth="1"/>
    <col min="25" max="25" width="0.85546875" style="9" customWidth="1"/>
    <col min="26" max="27" width="8.85546875" style="9" customWidth="1"/>
    <col min="28" max="28" width="0.85546875" style="9" customWidth="1"/>
    <col min="29" max="30" width="8.85546875" style="9" customWidth="1"/>
    <col min="31" max="31" width="0.85546875" style="9" customWidth="1"/>
    <col min="32" max="32" width="10.7109375" style="9" bestFit="1" customWidth="1"/>
    <col min="33" max="33" width="0.85546875" style="9" customWidth="1"/>
    <col min="34" max="34" width="10.7109375" style="9" bestFit="1" customWidth="1"/>
    <col min="35" max="35" width="0.85546875" style="9" customWidth="1"/>
    <col min="36" max="36" width="10.7109375" style="9" bestFit="1" customWidth="1"/>
    <col min="37" max="37" width="3.5703125" style="9" customWidth="1"/>
    <col min="38" max="39" width="8.85546875" style="9"/>
    <col min="40" max="40" width="0.85546875" style="9" customWidth="1"/>
    <col min="41" max="41" width="12" style="9" bestFit="1" customWidth="1"/>
    <col min="42" max="42" width="0.85546875" style="9" customWidth="1"/>
    <col min="43" max="43" width="8.85546875" style="9"/>
    <col min="44" max="44" width="3.5703125" style="9" customWidth="1"/>
    <col min="45" max="45" width="11.7109375" style="9" bestFit="1" customWidth="1"/>
    <col min="46" max="46" width="11.140625" style="9" customWidth="1"/>
    <col min="47" max="47" width="0.85546875" style="9" customWidth="1"/>
    <col min="48" max="48" width="8.85546875" style="9"/>
    <col min="49" max="49" width="0.85546875" style="9" customWidth="1"/>
    <col min="50" max="50" width="11.7109375" style="9" customWidth="1"/>
    <col min="51" max="51" width="0.85546875" style="9" customWidth="1"/>
    <col min="52" max="52" width="8.85546875" style="9"/>
    <col min="53" max="53" width="0.85546875" style="9" customWidth="1"/>
    <col min="54" max="16384" width="8.85546875" style="9"/>
  </cols>
  <sheetData>
    <row r="1" spans="2:54" ht="5.0999999999999996" customHeight="1"/>
    <row r="2" spans="2:54">
      <c r="B2" s="12" t="s">
        <v>2</v>
      </c>
      <c r="C2" s="12"/>
      <c r="D2" s="13"/>
      <c r="E2" s="13"/>
      <c r="F2" s="13"/>
      <c r="G2" s="13"/>
      <c r="I2" s="12" t="s">
        <v>5</v>
      </c>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L2" s="12" t="s">
        <v>24</v>
      </c>
      <c r="AM2" s="12"/>
      <c r="AN2" s="12"/>
      <c r="AO2" s="12"/>
      <c r="AP2" s="12"/>
      <c r="AQ2" s="12"/>
    </row>
    <row r="3" spans="2:54" ht="5.0999999999999996" customHeight="1">
      <c r="B3" s="8"/>
      <c r="C3" s="8"/>
      <c r="I3" s="8"/>
      <c r="AL3" s="8"/>
    </row>
    <row r="4" spans="2:54">
      <c r="D4" s="22" t="s">
        <v>35</v>
      </c>
      <c r="E4" s="22"/>
      <c r="G4" s="6" t="s">
        <v>36</v>
      </c>
      <c r="J4" s="6" t="s">
        <v>37</v>
      </c>
      <c r="L4" s="6" t="s">
        <v>38</v>
      </c>
      <c r="N4" s="6" t="s">
        <v>36</v>
      </c>
      <c r="P4" s="22" t="s">
        <v>39</v>
      </c>
      <c r="Q4" s="22"/>
      <c r="R4" s="22"/>
      <c r="S4" s="22"/>
      <c r="U4" s="22" t="s">
        <v>40</v>
      </c>
      <c r="V4" s="22"/>
      <c r="W4" s="22"/>
      <c r="X4" s="22"/>
      <c r="Z4" s="22" t="s">
        <v>41</v>
      </c>
      <c r="AA4" s="22"/>
      <c r="AC4" s="22" t="s">
        <v>42</v>
      </c>
      <c r="AD4" s="22"/>
      <c r="AF4" s="6" t="s">
        <v>43</v>
      </c>
      <c r="AH4" s="6" t="s">
        <v>43</v>
      </c>
      <c r="AJ4" s="6" t="s">
        <v>44</v>
      </c>
      <c r="AM4" s="6" t="s">
        <v>45</v>
      </c>
      <c r="AO4" s="6" t="s">
        <v>45</v>
      </c>
      <c r="AQ4" s="6" t="s">
        <v>37</v>
      </c>
      <c r="AT4" s="6" t="s">
        <v>46</v>
      </c>
      <c r="AV4" s="6" t="s">
        <v>46</v>
      </c>
      <c r="AX4" s="6" t="s">
        <v>43</v>
      </c>
      <c r="AZ4" s="6" t="s">
        <v>43</v>
      </c>
      <c r="BB4" s="6" t="s">
        <v>43</v>
      </c>
    </row>
    <row r="5" spans="2:54" ht="38.25">
      <c r="B5" s="1" t="s">
        <v>47</v>
      </c>
      <c r="C5" s="1" t="s">
        <v>48</v>
      </c>
      <c r="D5" s="5" t="s">
        <v>49</v>
      </c>
      <c r="E5" s="5" t="s">
        <v>50</v>
      </c>
      <c r="F5" s="5"/>
      <c r="G5" s="5" t="s">
        <v>51</v>
      </c>
      <c r="I5" s="1" t="s">
        <v>48</v>
      </c>
      <c r="J5" s="5" t="s">
        <v>52</v>
      </c>
      <c r="K5" s="5"/>
      <c r="L5" s="5" t="s">
        <v>53</v>
      </c>
      <c r="M5" s="5"/>
      <c r="N5" s="5" t="s">
        <v>54</v>
      </c>
      <c r="O5" s="5"/>
      <c r="P5" s="5" t="s">
        <v>55</v>
      </c>
      <c r="Q5" s="5" t="s">
        <v>56</v>
      </c>
      <c r="R5" s="5" t="s">
        <v>57</v>
      </c>
      <c r="S5" s="5" t="s">
        <v>58</v>
      </c>
      <c r="T5" s="5"/>
      <c r="U5" s="5" t="s">
        <v>55</v>
      </c>
      <c r="V5" s="5" t="s">
        <v>56</v>
      </c>
      <c r="W5" s="5" t="s">
        <v>57</v>
      </c>
      <c r="X5" s="5" t="s">
        <v>58</v>
      </c>
      <c r="Y5" s="5"/>
      <c r="Z5" s="5" t="s">
        <v>55</v>
      </c>
      <c r="AA5" s="5" t="s">
        <v>57</v>
      </c>
      <c r="AB5" s="5"/>
      <c r="AC5" s="5" t="s">
        <v>55</v>
      </c>
      <c r="AD5" s="5" t="s">
        <v>57</v>
      </c>
      <c r="AE5" s="5"/>
      <c r="AF5" s="5" t="s">
        <v>59</v>
      </c>
      <c r="AG5" s="5"/>
      <c r="AH5" s="5" t="s">
        <v>60</v>
      </c>
      <c r="AI5" s="5"/>
      <c r="AJ5" s="5" t="s">
        <v>61</v>
      </c>
      <c r="AL5" s="1" t="s">
        <v>48</v>
      </c>
      <c r="AM5" s="5" t="s">
        <v>62</v>
      </c>
      <c r="AN5" s="5"/>
      <c r="AO5" s="5" t="s">
        <v>63</v>
      </c>
      <c r="AP5" s="5"/>
      <c r="AQ5" s="5" t="s">
        <v>64</v>
      </c>
      <c r="AS5" s="1" t="s">
        <v>65</v>
      </c>
      <c r="AT5" s="5" t="s">
        <v>66</v>
      </c>
      <c r="AU5" s="1"/>
      <c r="AV5" s="5" t="s">
        <v>67</v>
      </c>
      <c r="AW5" s="1"/>
      <c r="AX5" s="5" t="s">
        <v>68</v>
      </c>
      <c r="AY5" s="1"/>
      <c r="AZ5" s="5" t="s">
        <v>69</v>
      </c>
      <c r="BA5" s="1"/>
      <c r="BB5" s="5" t="s">
        <v>70</v>
      </c>
    </row>
    <row r="6" spans="2:54">
      <c r="B6" s="1"/>
      <c r="C6" s="1"/>
      <c r="D6" s="1" t="s">
        <v>71</v>
      </c>
      <c r="E6" s="1" t="s">
        <v>71</v>
      </c>
      <c r="F6" s="1"/>
      <c r="G6" s="1" t="s">
        <v>72</v>
      </c>
      <c r="I6" s="1"/>
      <c r="J6" s="1" t="s">
        <v>71</v>
      </c>
      <c r="K6" s="5"/>
      <c r="L6" s="1" t="s">
        <v>73</v>
      </c>
      <c r="M6" s="5"/>
      <c r="N6" s="1" t="s">
        <v>74</v>
      </c>
      <c r="O6" s="5"/>
      <c r="P6" s="5" t="s">
        <v>75</v>
      </c>
      <c r="Q6" s="5" t="s">
        <v>75</v>
      </c>
      <c r="R6" s="5" t="s">
        <v>75</v>
      </c>
      <c r="S6" s="5" t="s">
        <v>75</v>
      </c>
      <c r="T6" s="5"/>
      <c r="U6" s="5" t="s">
        <v>76</v>
      </c>
      <c r="V6" s="5" t="s">
        <v>76</v>
      </c>
      <c r="W6" s="5" t="s">
        <v>76</v>
      </c>
      <c r="X6" s="5" t="s">
        <v>76</v>
      </c>
      <c r="Y6" s="5"/>
      <c r="Z6" s="5" t="s">
        <v>75</v>
      </c>
      <c r="AA6" s="5" t="s">
        <v>75</v>
      </c>
      <c r="AB6" s="5"/>
      <c r="AC6" s="5" t="s">
        <v>77</v>
      </c>
      <c r="AD6" s="5" t="s">
        <v>77</v>
      </c>
      <c r="AE6" s="5"/>
      <c r="AF6" s="1" t="s">
        <v>78</v>
      </c>
      <c r="AG6" s="5"/>
      <c r="AH6" s="1" t="s">
        <v>78</v>
      </c>
      <c r="AI6" s="5"/>
      <c r="AJ6" s="1" t="s">
        <v>79</v>
      </c>
      <c r="AL6" s="1"/>
      <c r="AM6" s="1" t="s">
        <v>80</v>
      </c>
      <c r="AN6" s="5"/>
      <c r="AO6" s="1" t="s">
        <v>81</v>
      </c>
      <c r="AP6" s="5"/>
      <c r="AQ6" s="1" t="s">
        <v>71</v>
      </c>
      <c r="AS6" s="1"/>
      <c r="AT6" s="1" t="s">
        <v>82</v>
      </c>
      <c r="AU6" s="1"/>
      <c r="AV6" s="1" t="s">
        <v>82</v>
      </c>
      <c r="AW6" s="1"/>
      <c r="AX6" s="1" t="s">
        <v>82</v>
      </c>
      <c r="AY6" s="1"/>
      <c r="AZ6" s="1" t="s">
        <v>82</v>
      </c>
      <c r="BA6" s="1"/>
      <c r="BB6" s="1" t="s">
        <v>82</v>
      </c>
    </row>
    <row r="7" spans="2:54">
      <c r="B7" s="2">
        <v>45292</v>
      </c>
      <c r="C7" s="9">
        <f>YEAR(B7)</f>
        <v>2024</v>
      </c>
      <c r="D7" s="3">
        <v>110.48117081481041</v>
      </c>
      <c r="E7" s="3">
        <v>100.90186347955792</v>
      </c>
      <c r="G7" s="4">
        <v>10.812999999999999</v>
      </c>
      <c r="I7" s="9">
        <v>2022</v>
      </c>
      <c r="J7" s="4">
        <v>1.1166666666666669</v>
      </c>
      <c r="L7" s="14">
        <v>2.8090043805311844E-6</v>
      </c>
      <c r="N7" s="14">
        <v>1.214048651656622E-6</v>
      </c>
      <c r="P7" s="10">
        <v>51.291736416694455</v>
      </c>
      <c r="Q7" s="10">
        <v>87028.490075564579</v>
      </c>
      <c r="R7" s="10">
        <v>11716.348818701825</v>
      </c>
      <c r="S7" s="10">
        <v>170215.05922204122</v>
      </c>
      <c r="T7" s="4"/>
      <c r="U7" s="4">
        <v>0.55439688706745338</v>
      </c>
      <c r="V7" s="11">
        <v>2.6028246354652275E-4</v>
      </c>
      <c r="W7" s="11">
        <v>2.7330913749678675E-4</v>
      </c>
      <c r="X7" s="11">
        <v>1.3887927493337029E-5</v>
      </c>
      <c r="Y7" s="4"/>
      <c r="Z7" s="10">
        <v>51.291736416694455</v>
      </c>
      <c r="AA7" s="10">
        <v>23252.333854219411</v>
      </c>
      <c r="AB7" s="4"/>
      <c r="AC7" s="11">
        <f>11.7/2000*10</f>
        <v>5.8499999999999996E-2</v>
      </c>
      <c r="AD7" s="11">
        <f>0.0092/2000*10</f>
        <v>4.6E-5</v>
      </c>
      <c r="AE7" s="4"/>
      <c r="AF7" s="4">
        <v>4.928807692307692</v>
      </c>
      <c r="AH7" s="4">
        <v>3.5679615384615384</v>
      </c>
      <c r="AJ7" s="4">
        <v>1.024141605453609</v>
      </c>
      <c r="AL7" s="9">
        <v>2023</v>
      </c>
      <c r="AM7" s="4">
        <v>97.86</v>
      </c>
      <c r="AO7" s="17">
        <v>0.11940000000000001</v>
      </c>
      <c r="AQ7" s="4">
        <v>16.156602727052999</v>
      </c>
      <c r="AS7" s="9" t="s">
        <v>83</v>
      </c>
      <c r="AT7" s="15">
        <v>8.7490499999999999E-2</v>
      </c>
      <c r="AV7" s="15">
        <v>0.02</v>
      </c>
      <c r="AX7" s="16">
        <v>0.23</v>
      </c>
      <c r="AZ7" s="16">
        <v>0.36</v>
      </c>
      <c r="BB7" s="16">
        <v>0.1</v>
      </c>
    </row>
    <row r="8" spans="2:54">
      <c r="B8" s="2">
        <v>45323</v>
      </c>
      <c r="C8" s="9">
        <f t="shared" ref="C8:C71" si="0">YEAR(B8)</f>
        <v>2024</v>
      </c>
      <c r="D8" s="3">
        <v>91.698624277507164</v>
      </c>
      <c r="E8" s="3">
        <v>85.388325324672195</v>
      </c>
      <c r="G8" s="4">
        <v>10.116</v>
      </c>
      <c r="I8" s="9">
        <f>I7+1</f>
        <v>2023</v>
      </c>
      <c r="J8" s="3">
        <f>J7</f>
        <v>1.1166666666666669</v>
      </c>
      <c r="L8" s="14">
        <v>2.8090043805311844E-6</v>
      </c>
      <c r="N8" s="14">
        <v>1.214048651656622E-6</v>
      </c>
      <c r="P8" s="10">
        <v>53.367481251999358</v>
      </c>
      <c r="Q8" s="10">
        <v>90811.175724478962</v>
      </c>
      <c r="R8" s="10">
        <v>12209.859357907017</v>
      </c>
      <c r="S8" s="10">
        <v>178335.96741622052</v>
      </c>
      <c r="T8" s="4"/>
      <c r="U8" s="4">
        <v>0.52627989740209002</v>
      </c>
      <c r="V8" s="11">
        <v>2.5180767189918743E-4</v>
      </c>
      <c r="W8" s="11">
        <v>2.7130809429360959E-4</v>
      </c>
      <c r="X8" s="11">
        <v>1.343573686045448E-5</v>
      </c>
      <c r="Y8" s="4"/>
      <c r="Z8" s="10">
        <v>53.367481251999358</v>
      </c>
      <c r="AA8" s="10">
        <v>24228.070772245181</v>
      </c>
      <c r="AB8" s="4"/>
      <c r="AC8" s="11">
        <f t="shared" ref="AC8:AC45" si="1">11.7/2000*10</f>
        <v>5.8499999999999996E-2</v>
      </c>
      <c r="AD8" s="11">
        <f t="shared" ref="AD8:AD45" si="2">0.0092/2000*10</f>
        <v>4.6E-5</v>
      </c>
      <c r="AE8" s="4"/>
      <c r="AF8" s="4">
        <v>4.1970000000000001</v>
      </c>
      <c r="AH8" s="4">
        <v>3.4811451612903221</v>
      </c>
      <c r="AJ8" s="4">
        <v>1.0423471254709564</v>
      </c>
      <c r="AL8" s="9">
        <f>AL7+1</f>
        <v>2024</v>
      </c>
      <c r="AM8" s="4">
        <v>49.49</v>
      </c>
      <c r="AO8" s="17">
        <v>0.11940000000000001</v>
      </c>
      <c r="AQ8" s="4">
        <v>15.934586586064686</v>
      </c>
      <c r="AS8" s="9" t="s">
        <v>84</v>
      </c>
      <c r="AT8" s="15">
        <v>4.9729500000000003E-2</v>
      </c>
      <c r="AX8" s="16"/>
    </row>
    <row r="9" spans="2:54">
      <c r="B9" s="2">
        <v>45352</v>
      </c>
      <c r="C9" s="9">
        <f t="shared" si="0"/>
        <v>2024</v>
      </c>
      <c r="D9" s="3">
        <v>50.395269940856458</v>
      </c>
      <c r="E9" s="3">
        <v>41.481988130008041</v>
      </c>
      <c r="G9" s="4">
        <v>3.9250000000000003</v>
      </c>
      <c r="I9" s="9">
        <f t="shared" ref="I9:I45" si="3">I8+1</f>
        <v>2024</v>
      </c>
      <c r="J9" s="3">
        <f>J8</f>
        <v>1.1166666666666669</v>
      </c>
      <c r="L9" s="14">
        <v>2.8090043805311844E-6</v>
      </c>
      <c r="N9" s="14">
        <v>1.214048651656622E-6</v>
      </c>
      <c r="P9" s="10">
        <v>55.505739186149775</v>
      </c>
      <c r="Q9" s="10">
        <v>94710.357403319169</v>
      </c>
      <c r="R9" s="10">
        <v>12718.423779152999</v>
      </c>
      <c r="S9" s="10">
        <v>186713.62591447608</v>
      </c>
      <c r="T9" s="4"/>
      <c r="U9" s="4">
        <v>0.50943072057858407</v>
      </c>
      <c r="V9" s="11">
        <v>2.4908224347437599E-4</v>
      </c>
      <c r="W9" s="11">
        <v>2.3501473557045342E-4</v>
      </c>
      <c r="X9" s="11">
        <v>1.3290315798135023E-5</v>
      </c>
      <c r="Y9" s="4"/>
      <c r="Z9" s="10">
        <v>55.505739186149775</v>
      </c>
      <c r="AA9" s="10">
        <v>25233.536233450424</v>
      </c>
      <c r="AB9" s="4"/>
      <c r="AC9" s="11">
        <f t="shared" si="1"/>
        <v>5.8499999999999996E-2</v>
      </c>
      <c r="AD9" s="11">
        <f t="shared" si="2"/>
        <v>4.6E-5</v>
      </c>
      <c r="AE9" s="4"/>
      <c r="AF9" s="4">
        <v>4.4368581887905085</v>
      </c>
      <c r="AH9" s="4">
        <v>3.5597540107615888</v>
      </c>
      <c r="AJ9" s="4">
        <v>1.0659466226655463</v>
      </c>
      <c r="AL9" s="9">
        <f t="shared" ref="AL9:AL45" si="4">AL8+1</f>
        <v>2025</v>
      </c>
      <c r="AM9" s="4">
        <v>54.95</v>
      </c>
      <c r="AO9" s="17">
        <v>0.11940000000000001</v>
      </c>
      <c r="AQ9" s="4">
        <v>16.38685389204981</v>
      </c>
      <c r="AS9" s="9" t="s">
        <v>85</v>
      </c>
      <c r="AT9" s="15">
        <v>3.0707999999999999E-2</v>
      </c>
    </row>
    <row r="10" spans="2:54">
      <c r="B10" s="2">
        <v>45383</v>
      </c>
      <c r="C10" s="9">
        <f t="shared" si="0"/>
        <v>2024</v>
      </c>
      <c r="D10" s="3">
        <v>44.229421133769172</v>
      </c>
      <c r="E10" s="3">
        <v>34.579795024946577</v>
      </c>
      <c r="G10" s="4">
        <v>2.5564999999999998</v>
      </c>
      <c r="I10" s="9">
        <f t="shared" si="3"/>
        <v>2025</v>
      </c>
      <c r="J10" s="3">
        <f>AVERAGEIFS($D$7:$D$450,$C$7:$C$450,$I10)/AVERAGEIFS($D$7:$D$450,$C$7:$C$450,$I10-1)*J9</f>
        <v>1.0959816698580687</v>
      </c>
      <c r="L10" s="14">
        <v>2.8090043805311844E-6</v>
      </c>
      <c r="N10" s="14">
        <v>1.214048651656622E-6</v>
      </c>
      <c r="P10" s="10">
        <v>57.708180445165418</v>
      </c>
      <c r="Q10" s="10">
        <v>98810.98182746947</v>
      </c>
      <c r="R10" s="10">
        <v>13275.586299799161</v>
      </c>
      <c r="S10" s="10">
        <v>196823.26056857372</v>
      </c>
      <c r="T10" s="4"/>
      <c r="U10" s="4">
        <v>0.48834449167635546</v>
      </c>
      <c r="V10" s="11">
        <v>2.2620929900291141E-4</v>
      </c>
      <c r="W10" s="11">
        <v>2.2711923609501251E-4</v>
      </c>
      <c r="X10" s="11">
        <v>1.2069880928837551E-5</v>
      </c>
      <c r="Y10" s="4"/>
      <c r="Z10" s="10">
        <v>57.708180445165418</v>
      </c>
      <c r="AA10" s="10">
        <v>26699.503172780434</v>
      </c>
      <c r="AB10" s="4"/>
      <c r="AC10" s="11">
        <f t="shared" si="1"/>
        <v>5.8499999999999996E-2</v>
      </c>
      <c r="AD10" s="11">
        <f t="shared" si="2"/>
        <v>4.6E-5</v>
      </c>
      <c r="AE10" s="4"/>
      <c r="AF10" s="4">
        <v>4.5197751257835881</v>
      </c>
      <c r="AH10" s="4">
        <v>3.6270834567993568</v>
      </c>
      <c r="AJ10" s="4">
        <v>1.0912605372292847</v>
      </c>
      <c r="AL10" s="9">
        <f t="shared" si="4"/>
        <v>2026</v>
      </c>
      <c r="AM10" s="4">
        <v>73.587335560494765</v>
      </c>
      <c r="AO10" s="17">
        <v>0.11940000000000001</v>
      </c>
      <c r="AQ10" s="4">
        <v>11.923752994450497</v>
      </c>
      <c r="AS10" s="9" t="s">
        <v>86</v>
      </c>
      <c r="AT10" s="15">
        <v>1.2907499999999999E-2</v>
      </c>
    </row>
    <row r="11" spans="2:54">
      <c r="B11" s="2">
        <v>45413</v>
      </c>
      <c r="C11" s="9">
        <f t="shared" si="0"/>
        <v>2024</v>
      </c>
      <c r="D11" s="3">
        <v>39.548340443231474</v>
      </c>
      <c r="E11" s="3">
        <v>31.503383257193708</v>
      </c>
      <c r="G11" s="4">
        <v>2.3620000000000001</v>
      </c>
      <c r="I11" s="9">
        <f t="shared" si="3"/>
        <v>2026</v>
      </c>
      <c r="J11" s="3">
        <f t="shared" ref="J11:J45" si="5">AVERAGEIFS($D$7:$D$450,$C$7:$C$450,$I11)/AVERAGEIFS($D$7:$D$450,$C$7:$C$450,$I11-1)*J10</f>
        <v>1.0873212613530241</v>
      </c>
      <c r="L11" s="14">
        <v>2.8090043805311844E-6</v>
      </c>
      <c r="N11" s="14">
        <v>1.214048651656622E-6</v>
      </c>
      <c r="P11" s="10">
        <v>59.976517058867216</v>
      </c>
      <c r="Q11" s="10">
        <v>102893.72380408669</v>
      </c>
      <c r="R11" s="10">
        <v>13797.139415195654</v>
      </c>
      <c r="S11" s="10">
        <v>205182.25886959038</v>
      </c>
      <c r="T11" s="4"/>
      <c r="U11" s="4">
        <v>0.4559244263165122</v>
      </c>
      <c r="V11" s="11">
        <v>1.9476727883291145E-4</v>
      </c>
      <c r="W11" s="11">
        <v>2.0249912904179442E-4</v>
      </c>
      <c r="X11" s="11">
        <v>1.039222469946599E-5</v>
      </c>
      <c r="Y11" s="4"/>
      <c r="Z11" s="10">
        <v>59.976517058867216</v>
      </c>
      <c r="AA11" s="10">
        <v>27605.917075364061</v>
      </c>
      <c r="AB11" s="4"/>
      <c r="AC11" s="11">
        <f t="shared" si="1"/>
        <v>5.8499999999999996E-2</v>
      </c>
      <c r="AD11" s="11">
        <f t="shared" si="2"/>
        <v>4.6E-5</v>
      </c>
      <c r="AE11" s="4"/>
      <c r="AF11" s="4">
        <v>4.6097242401648471</v>
      </c>
      <c r="AH11" s="4">
        <v>3.7336041513203773</v>
      </c>
      <c r="AJ11" s="4">
        <v>1.1180254384300545</v>
      </c>
      <c r="AL11" s="9">
        <f t="shared" si="4"/>
        <v>2027</v>
      </c>
      <c r="AM11" s="4">
        <v>75.392182064800011</v>
      </c>
      <c r="AO11" s="17">
        <v>0.11940000000000001</v>
      </c>
      <c r="AQ11" s="4">
        <v>10.544329260189341</v>
      </c>
    </row>
    <row r="12" spans="2:54">
      <c r="B12" s="2">
        <v>45444</v>
      </c>
      <c r="C12" s="9">
        <f t="shared" si="0"/>
        <v>2024</v>
      </c>
      <c r="D12" s="3">
        <v>43.395237865534583</v>
      </c>
      <c r="E12" s="3">
        <v>31.994338686511352</v>
      </c>
      <c r="G12" s="4">
        <v>2.4969999999999999</v>
      </c>
      <c r="I12" s="9">
        <f t="shared" si="3"/>
        <v>2027</v>
      </c>
      <c r="J12" s="3">
        <f t="shared" si="5"/>
        <v>1.1157743704584975</v>
      </c>
      <c r="L12" s="14">
        <v>2.8090043805311844E-6</v>
      </c>
      <c r="N12" s="14">
        <v>1.214048651656622E-6</v>
      </c>
      <c r="P12" s="10">
        <v>62.3135679627526</v>
      </c>
      <c r="Q12" s="10">
        <v>107100.25106703762</v>
      </c>
      <c r="R12" s="10">
        <v>14334.244420688088</v>
      </c>
      <c r="S12" s="10">
        <v>213796.88779842027</v>
      </c>
      <c r="T12" s="4"/>
      <c r="U12" s="4">
        <v>0.45295269498964835</v>
      </c>
      <c r="V12" s="11">
        <v>1.9385392507073653E-4</v>
      </c>
      <c r="W12" s="11">
        <v>2.1571435735905415E-4</v>
      </c>
      <c r="X12" s="11">
        <v>1.034349075614912E-5</v>
      </c>
      <c r="Y12" s="4"/>
      <c r="Z12" s="10">
        <v>62.3135679627526</v>
      </c>
      <c r="AA12" s="10">
        <v>28537.907732781914</v>
      </c>
      <c r="AB12" s="4"/>
      <c r="AC12" s="11">
        <f t="shared" si="1"/>
        <v>5.8499999999999996E-2</v>
      </c>
      <c r="AD12" s="11">
        <f t="shared" si="2"/>
        <v>4.6E-5</v>
      </c>
      <c r="AE12" s="4"/>
      <c r="AF12" s="4">
        <v>4.7240396582957533</v>
      </c>
      <c r="AH12" s="4">
        <v>3.8905271618045916</v>
      </c>
      <c r="AJ12" s="4">
        <v>1.1463785474209198</v>
      </c>
      <c r="AL12" s="9">
        <f t="shared" si="4"/>
        <v>2028</v>
      </c>
      <c r="AM12" s="4">
        <v>77.304126714417364</v>
      </c>
      <c r="AO12" s="17">
        <v>0.11940000000000001</v>
      </c>
      <c r="AQ12" s="4">
        <v>8.5901607218483758</v>
      </c>
    </row>
    <row r="13" spans="2:54">
      <c r="B13" s="2">
        <v>45474</v>
      </c>
      <c r="C13" s="9">
        <f t="shared" si="0"/>
        <v>2024</v>
      </c>
      <c r="D13" s="3">
        <v>62.801562351511947</v>
      </c>
      <c r="E13" s="3">
        <v>41.426217568155913</v>
      </c>
      <c r="G13" s="4">
        <v>2.6920000000000002</v>
      </c>
      <c r="I13" s="9">
        <f t="shared" si="3"/>
        <v>2028</v>
      </c>
      <c r="J13" s="3">
        <f t="shared" si="5"/>
        <v>1.1441102499865869</v>
      </c>
      <c r="L13" s="14">
        <v>2.8090043805311844E-6</v>
      </c>
      <c r="N13" s="14">
        <v>1.214048651656622E-6</v>
      </c>
      <c r="P13" s="10">
        <v>64.719024916199999</v>
      </c>
      <c r="Q13" s="10">
        <v>111433.88193098495</v>
      </c>
      <c r="R13" s="10">
        <v>14887.314770634141</v>
      </c>
      <c r="S13" s="10">
        <v>222674.02898085551</v>
      </c>
      <c r="T13" s="4"/>
      <c r="U13" s="4">
        <v>0.44776960007495803</v>
      </c>
      <c r="V13" s="11">
        <v>2.0960889182244726E-4</v>
      </c>
      <c r="W13" s="11">
        <v>2.1460142975215384E-4</v>
      </c>
      <c r="X13" s="11">
        <v>1.118413070140838E-5</v>
      </c>
      <c r="Y13" s="4"/>
      <c r="Z13" s="10">
        <v>64.719024916199999</v>
      </c>
      <c r="AA13" s="10">
        <v>29496.135649666339</v>
      </c>
      <c r="AB13" s="4"/>
      <c r="AC13" s="11">
        <f t="shared" si="1"/>
        <v>5.8499999999999996E-2</v>
      </c>
      <c r="AD13" s="11">
        <f t="shared" si="2"/>
        <v>4.6E-5</v>
      </c>
      <c r="AE13" s="4"/>
      <c r="AF13" s="4">
        <v>4.8821683846734905</v>
      </c>
      <c r="AH13" s="4">
        <v>4.0885245478602759</v>
      </c>
      <c r="AJ13" s="4">
        <v>1.175194989564416</v>
      </c>
      <c r="AL13" s="9">
        <f t="shared" si="4"/>
        <v>2029</v>
      </c>
      <c r="AM13" s="4">
        <v>79.247315462960458</v>
      </c>
      <c r="AO13" s="17">
        <v>0.11940000000000001</v>
      </c>
      <c r="AQ13" s="4">
        <v>6.0723280650748368</v>
      </c>
    </row>
    <row r="14" spans="2:54">
      <c r="B14" s="2">
        <v>45505</v>
      </c>
      <c r="C14" s="9">
        <f t="shared" si="0"/>
        <v>2024</v>
      </c>
      <c r="D14" s="3">
        <v>59.598151244206889</v>
      </c>
      <c r="E14" s="3">
        <v>38.555249343705356</v>
      </c>
      <c r="G14" s="4">
        <v>2.7139999999999995</v>
      </c>
      <c r="I14" s="9">
        <f t="shared" si="3"/>
        <v>2029</v>
      </c>
      <c r="J14" s="3">
        <f t="shared" si="5"/>
        <v>1.1739991913726728</v>
      </c>
      <c r="L14" s="14">
        <v>2.8090043805311844E-6</v>
      </c>
      <c r="N14" s="14">
        <v>1.214048651656622E-6</v>
      </c>
      <c r="P14" s="10">
        <v>67.195774720600198</v>
      </c>
      <c r="Q14" s="10">
        <v>115898.01792906337</v>
      </c>
      <c r="R14" s="10">
        <v>15456.774236809762</v>
      </c>
      <c r="S14" s="10">
        <v>231820.73705546884</v>
      </c>
      <c r="T14" s="4"/>
      <c r="U14" s="4">
        <v>0.41403400718305206</v>
      </c>
      <c r="V14" s="11">
        <v>1.8582712399505032E-4</v>
      </c>
      <c r="W14" s="11">
        <v>2.1264625105768398E-4</v>
      </c>
      <c r="X14" s="11">
        <v>9.9152036183080233E-6</v>
      </c>
      <c r="Y14" s="4"/>
      <c r="Z14" s="10">
        <v>67.195774720600198</v>
      </c>
      <c r="AA14" s="10">
        <v>30481.277520133033</v>
      </c>
      <c r="AB14" s="4"/>
      <c r="AC14" s="11">
        <f t="shared" si="1"/>
        <v>5.8499999999999996E-2</v>
      </c>
      <c r="AD14" s="11">
        <f t="shared" si="2"/>
        <v>4.6E-5</v>
      </c>
      <c r="AE14" s="4"/>
      <c r="AF14" s="4">
        <v>5.027588334405098</v>
      </c>
      <c r="AH14" s="4">
        <v>4.2712284136948213</v>
      </c>
      <c r="AJ14" s="4">
        <v>1.2037962824926136</v>
      </c>
      <c r="AL14" s="9">
        <f t="shared" si="4"/>
        <v>2030</v>
      </c>
      <c r="AM14" s="4">
        <v>81.175995982751914</v>
      </c>
      <c r="AO14" s="17">
        <v>0.11940000000000001</v>
      </c>
      <c r="AQ14" s="4">
        <v>4.0910284682319569</v>
      </c>
    </row>
    <row r="15" spans="2:54">
      <c r="B15" s="2">
        <v>45536</v>
      </c>
      <c r="C15" s="9">
        <f t="shared" si="0"/>
        <v>2024</v>
      </c>
      <c r="D15" s="3">
        <v>39.229593921332039</v>
      </c>
      <c r="E15" s="3">
        <v>28.296816471444217</v>
      </c>
      <c r="G15" s="4">
        <v>2.1840000000000002</v>
      </c>
      <c r="I15" s="9">
        <f t="shared" si="3"/>
        <v>2030</v>
      </c>
      <c r="J15" s="3">
        <f t="shared" si="5"/>
        <v>1.180693975620829</v>
      </c>
      <c r="L15" s="14">
        <v>2.8090043805311844E-6</v>
      </c>
      <c r="N15" s="14">
        <v>1.214048651656622E-6</v>
      </c>
      <c r="P15" s="10">
        <v>69.745706907209936</v>
      </c>
      <c r="Q15" s="10">
        <v>120496.14581429253</v>
      </c>
      <c r="R15" s="10">
        <v>16043.057155724153</v>
      </c>
      <c r="S15" s="10">
        <v>241244.24384147432</v>
      </c>
      <c r="T15" s="4"/>
      <c r="U15" s="4">
        <v>0.39936105761937174</v>
      </c>
      <c r="V15" s="11">
        <v>1.893874338973063E-4</v>
      </c>
      <c r="W15" s="11">
        <v>1.9836776041335109E-4</v>
      </c>
      <c r="X15" s="11">
        <v>1.0105171567368499E-5</v>
      </c>
      <c r="Y15" s="4"/>
      <c r="Z15" s="10">
        <v>69.745706907209936</v>
      </c>
      <c r="AA15" s="10">
        <v>31494.026611158526</v>
      </c>
      <c r="AB15" s="4"/>
      <c r="AC15" s="11">
        <f t="shared" si="1"/>
        <v>5.8499999999999996E-2</v>
      </c>
      <c r="AD15" s="11">
        <f t="shared" si="2"/>
        <v>4.6E-5</v>
      </c>
      <c r="AE15" s="4"/>
      <c r="AF15" s="4">
        <v>5.1355473254708803</v>
      </c>
      <c r="AH15" s="4">
        <v>4.4591223372902045</v>
      </c>
      <c r="AJ15" s="4">
        <v>1.2318342910579243</v>
      </c>
      <c r="AL15" s="9">
        <f t="shared" si="4"/>
        <v>2031</v>
      </c>
      <c r="AM15" s="4">
        <v>83.06669236033936</v>
      </c>
      <c r="AO15" s="17">
        <v>0.11940000000000001</v>
      </c>
      <c r="AQ15" s="4">
        <v>3.3199333885118731</v>
      </c>
    </row>
    <row r="16" spans="2:54">
      <c r="B16" s="2">
        <v>45566</v>
      </c>
      <c r="C16" s="9">
        <f t="shared" si="0"/>
        <v>2024</v>
      </c>
      <c r="D16" s="3">
        <v>36.977767717647431</v>
      </c>
      <c r="E16" s="3">
        <v>28.996152837756057</v>
      </c>
      <c r="G16" s="4">
        <v>2.1755</v>
      </c>
      <c r="I16" s="9">
        <f t="shared" si="3"/>
        <v>2031</v>
      </c>
      <c r="J16" s="3">
        <f t="shared" si="5"/>
        <v>1.1929086718690727</v>
      </c>
      <c r="L16" s="14">
        <v>2.8090043805311844E-6</v>
      </c>
      <c r="N16" s="14">
        <v>1.214048651656622E-6</v>
      </c>
      <c r="P16" s="10">
        <v>72.458295912200285</v>
      </c>
      <c r="Q16" s="10">
        <v>125424.58305061949</v>
      </c>
      <c r="R16" s="10">
        <v>16698.006933129807</v>
      </c>
      <c r="S16" s="10">
        <v>251979.92763268604</v>
      </c>
      <c r="T16" s="4"/>
      <c r="U16" s="4">
        <v>0.39141617935539369</v>
      </c>
      <c r="V16" s="11">
        <v>1.9309833424985699E-4</v>
      </c>
      <c r="W16" s="11">
        <v>1.9835411860809511E-4</v>
      </c>
      <c r="X16" s="11">
        <v>1.0303174591963397E-5</v>
      </c>
      <c r="Y16" s="4"/>
      <c r="Z16" s="10">
        <v>72.458295912200285</v>
      </c>
      <c r="AA16" s="10">
        <v>32830.633100536092</v>
      </c>
      <c r="AB16" s="4"/>
      <c r="AC16" s="11">
        <f t="shared" si="1"/>
        <v>5.8499999999999996E-2</v>
      </c>
      <c r="AD16" s="11">
        <f t="shared" si="2"/>
        <v>4.6E-5</v>
      </c>
      <c r="AE16" s="4"/>
      <c r="AF16" s="4">
        <v>5.3776370101170015</v>
      </c>
      <c r="AH16" s="4">
        <v>4.681066593928116</v>
      </c>
      <c r="AJ16" s="4">
        <v>1.2602466931396199</v>
      </c>
      <c r="AL16" s="9">
        <f t="shared" si="4"/>
        <v>2032</v>
      </c>
      <c r="AM16" s="4">
        <v>84.982635340715035</v>
      </c>
      <c r="AO16" s="17">
        <v>0.11940000000000001</v>
      </c>
      <c r="AQ16" s="4">
        <v>3.1197811333773831</v>
      </c>
    </row>
    <row r="17" spans="2:43">
      <c r="B17" s="2">
        <v>45597</v>
      </c>
      <c r="C17" s="9">
        <f t="shared" si="0"/>
        <v>2024</v>
      </c>
      <c r="D17" s="3">
        <v>40.573067951068104</v>
      </c>
      <c r="E17" s="3">
        <v>30.986358266376222</v>
      </c>
      <c r="G17" s="4">
        <v>4.2050000000000001</v>
      </c>
      <c r="I17" s="9">
        <f t="shared" si="3"/>
        <v>2032</v>
      </c>
      <c r="J17" s="3">
        <f t="shared" si="5"/>
        <v>1.2182035756723688</v>
      </c>
      <c r="L17" s="14">
        <v>2.8090043805311844E-6</v>
      </c>
      <c r="N17" s="14">
        <v>1.214048651656622E-6</v>
      </c>
      <c r="P17" s="10">
        <v>75.251490194627365</v>
      </c>
      <c r="Q17" s="10">
        <v>130501.95931807384</v>
      </c>
      <c r="R17" s="10">
        <v>17372.737478769395</v>
      </c>
      <c r="S17" s="10">
        <v>263048.54107800964</v>
      </c>
      <c r="T17" s="4"/>
      <c r="U17" s="4">
        <v>0.39337731888426719</v>
      </c>
      <c r="V17" s="11">
        <v>1.8399356488323163E-4</v>
      </c>
      <c r="W17" s="11">
        <v>2.0381833362382939E-4</v>
      </c>
      <c r="X17" s="11">
        <v>9.8173701505717936E-6</v>
      </c>
      <c r="Y17" s="4"/>
      <c r="Z17" s="10">
        <v>75.251490194627365</v>
      </c>
      <c r="AA17" s="10">
        <v>34208.106238844302</v>
      </c>
      <c r="AB17" s="4"/>
      <c r="AC17" s="11">
        <f t="shared" si="1"/>
        <v>5.8499999999999996E-2</v>
      </c>
      <c r="AD17" s="11">
        <f t="shared" si="2"/>
        <v>4.6E-5</v>
      </c>
      <c r="AE17" s="4"/>
      <c r="AF17" s="4">
        <v>5.5186807073450597</v>
      </c>
      <c r="AH17" s="4">
        <v>4.8575260758612284</v>
      </c>
      <c r="AJ17" s="4">
        <v>1.2882457376738135</v>
      </c>
      <c r="AL17" s="9">
        <f t="shared" si="4"/>
        <v>2033</v>
      </c>
      <c r="AM17" s="4">
        <v>86.870704243804155</v>
      </c>
      <c r="AO17" s="17">
        <v>0.11940000000000001</v>
      </c>
      <c r="AQ17" s="4">
        <v>3.0463863895345971</v>
      </c>
    </row>
    <row r="18" spans="2:43">
      <c r="B18" s="2">
        <v>45627</v>
      </c>
      <c r="C18" s="9">
        <f t="shared" si="0"/>
        <v>2024</v>
      </c>
      <c r="D18" s="3">
        <v>62.712089189461999</v>
      </c>
      <c r="E18" s="3">
        <v>54.446164057702362</v>
      </c>
      <c r="G18" s="7">
        <v>7.0145</v>
      </c>
      <c r="I18" s="9">
        <f t="shared" si="3"/>
        <v>2033</v>
      </c>
      <c r="J18" s="3">
        <f t="shared" si="5"/>
        <v>1.2640598480201006</v>
      </c>
      <c r="L18" s="14">
        <v>2.8090043805311844E-6</v>
      </c>
      <c r="N18" s="14">
        <v>1.214048651656622E-6</v>
      </c>
      <c r="P18" s="10">
        <v>78.127428929986635</v>
      </c>
      <c r="Q18" s="10">
        <v>135732.26080300609</v>
      </c>
      <c r="R18" s="10">
        <v>18067.778043461316</v>
      </c>
      <c r="S18" s="10">
        <v>274459.10709009308</v>
      </c>
      <c r="T18" s="4"/>
      <c r="U18" s="4">
        <v>0.39389190010972613</v>
      </c>
      <c r="V18" s="11">
        <v>1.8484178958686354E-4</v>
      </c>
      <c r="W18" s="11">
        <v>2.0751449535536998E-4</v>
      </c>
      <c r="X18" s="11">
        <v>9.8626289936824119E-6</v>
      </c>
      <c r="Y18" s="4"/>
      <c r="Z18" s="10">
        <v>78.127428929986635</v>
      </c>
      <c r="AA18" s="10">
        <v>35627.546049444623</v>
      </c>
      <c r="AB18" s="4"/>
      <c r="AC18" s="11">
        <f t="shared" si="1"/>
        <v>5.8499999999999996E-2</v>
      </c>
      <c r="AD18" s="11">
        <f t="shared" si="2"/>
        <v>4.6E-5</v>
      </c>
      <c r="AE18" s="4"/>
      <c r="AF18" s="4">
        <v>5.6684982237017625</v>
      </c>
      <c r="AH18" s="4">
        <v>5.0408725974914539</v>
      </c>
      <c r="AJ18" s="4">
        <v>1.3167597850540753</v>
      </c>
      <c r="AL18" s="9">
        <f t="shared" si="4"/>
        <v>2034</v>
      </c>
      <c r="AM18" s="4">
        <v>88.79350150547981</v>
      </c>
      <c r="AO18" s="17">
        <v>0.11940000000000001</v>
      </c>
      <c r="AQ18" s="4">
        <v>2.2272368170435586</v>
      </c>
    </row>
    <row r="19" spans="2:43">
      <c r="B19" s="2">
        <v>45658</v>
      </c>
      <c r="C19" s="9">
        <f t="shared" si="0"/>
        <v>2025</v>
      </c>
      <c r="D19" s="3">
        <v>105.90575195013804</v>
      </c>
      <c r="E19" s="3">
        <v>95.854301725367037</v>
      </c>
      <c r="G19" s="4">
        <v>9.2584999999999997</v>
      </c>
      <c r="I19" s="9">
        <f t="shared" si="3"/>
        <v>2034</v>
      </c>
      <c r="J19" s="3">
        <f t="shared" si="5"/>
        <v>1.4108108511449249</v>
      </c>
      <c r="L19" s="14">
        <v>2.8090043805311844E-6</v>
      </c>
      <c r="N19" s="14">
        <v>1.214048651656622E-6</v>
      </c>
      <c r="P19" s="10">
        <v>81.088304618682429</v>
      </c>
      <c r="Q19" s="10">
        <v>141119.57356360843</v>
      </c>
      <c r="R19" s="10">
        <v>18783.671135749406</v>
      </c>
      <c r="S19" s="10">
        <v>286220.87632622872</v>
      </c>
      <c r="T19" s="4"/>
      <c r="U19" s="4">
        <v>0.39797212596891807</v>
      </c>
      <c r="V19" s="11">
        <v>1.7668319942911243E-4</v>
      </c>
      <c r="W19" s="11">
        <v>2.0995310714421088E-4</v>
      </c>
      <c r="X19" s="11">
        <v>9.4273099675181764E-6</v>
      </c>
      <c r="Y19" s="4"/>
      <c r="Z19" s="10">
        <v>81.088304618682429</v>
      </c>
      <c r="AA19" s="10">
        <v>37090.080209973421</v>
      </c>
      <c r="AB19" s="4"/>
      <c r="AC19" s="11">
        <f t="shared" si="1"/>
        <v>5.8499999999999996E-2</v>
      </c>
      <c r="AD19" s="11">
        <f t="shared" si="2"/>
        <v>4.6E-5</v>
      </c>
      <c r="AE19" s="4"/>
      <c r="AF19" s="4">
        <v>5.8035897208132905</v>
      </c>
      <c r="AH19" s="4">
        <v>5.2040992274010076</v>
      </c>
      <c r="AJ19" s="4">
        <v>1.3461606876643264</v>
      </c>
      <c r="AL19" s="9">
        <f t="shared" si="4"/>
        <v>2035</v>
      </c>
      <c r="AM19" s="4">
        <v>90.776102371497743</v>
      </c>
      <c r="AO19" s="17">
        <v>0.11940000000000001</v>
      </c>
      <c r="AQ19" s="4">
        <v>1.9269728720708756</v>
      </c>
    </row>
    <row r="20" spans="2:43">
      <c r="B20" s="2">
        <v>45689</v>
      </c>
      <c r="C20" s="9">
        <f t="shared" si="0"/>
        <v>2025</v>
      </c>
      <c r="D20" s="3">
        <v>87.894765736014747</v>
      </c>
      <c r="E20" s="3">
        <v>81.933498475915314</v>
      </c>
      <c r="G20" s="4">
        <v>8.9585000000000008</v>
      </c>
      <c r="I20" s="9">
        <f t="shared" si="3"/>
        <v>2035</v>
      </c>
      <c r="J20" s="3">
        <f t="shared" si="5"/>
        <v>1.3296027759117874</v>
      </c>
      <c r="L20" s="14">
        <v>2.8090043805311844E-6</v>
      </c>
      <c r="N20" s="14">
        <v>1.214048651656622E-6</v>
      </c>
      <c r="P20" s="10">
        <v>84.136364363354062</v>
      </c>
      <c r="Q20" s="10">
        <v>146668.08593031368</v>
      </c>
      <c r="R20" s="10">
        <v>19520.97284051164</v>
      </c>
      <c r="S20" s="10">
        <v>298343.33268897375</v>
      </c>
      <c r="T20" s="4"/>
      <c r="U20" s="4">
        <v>0.37970867177063067</v>
      </c>
      <c r="V20" s="11">
        <v>1.8434444107892406E-4</v>
      </c>
      <c r="W20" s="11">
        <v>1.9725097042405166E-4</v>
      </c>
      <c r="X20" s="11">
        <v>9.8360919003912686E-6</v>
      </c>
      <c r="Y20" s="4"/>
      <c r="Z20" s="10">
        <v>84.136364363354062</v>
      </c>
      <c r="AA20" s="10">
        <v>38596.864718503595</v>
      </c>
      <c r="AB20" s="4"/>
      <c r="AC20" s="11">
        <f t="shared" si="1"/>
        <v>5.8499999999999996E-2</v>
      </c>
      <c r="AD20" s="11">
        <f t="shared" si="2"/>
        <v>4.6E-5</v>
      </c>
      <c r="AE20" s="4"/>
      <c r="AF20" s="4">
        <v>5.9555729372590998</v>
      </c>
      <c r="AH20" s="4">
        <v>5.3559968151698794</v>
      </c>
      <c r="AJ20" s="4">
        <v>1.3759707126013065</v>
      </c>
      <c r="AL20" s="9">
        <f t="shared" si="4"/>
        <v>2036</v>
      </c>
      <c r="AM20" s="4">
        <v>92.786291719748107</v>
      </c>
      <c r="AO20" s="17">
        <v>0.11940000000000001</v>
      </c>
      <c r="AQ20" s="4">
        <v>1.9735416640820851</v>
      </c>
    </row>
    <row r="21" spans="2:43">
      <c r="B21" s="2">
        <v>45717</v>
      </c>
      <c r="C21" s="9">
        <f t="shared" si="0"/>
        <v>2025</v>
      </c>
      <c r="D21" s="3">
        <v>49.835922523881678</v>
      </c>
      <c r="E21" s="3">
        <v>39.817089587272513</v>
      </c>
      <c r="G21" s="4">
        <v>6.2885000000000009</v>
      </c>
      <c r="I21" s="9">
        <f t="shared" si="3"/>
        <v>2036</v>
      </c>
      <c r="J21" s="3">
        <f t="shared" si="5"/>
        <v>1.4224105061881178</v>
      </c>
      <c r="L21" s="14">
        <v>2.8090043805311844E-6</v>
      </c>
      <c r="N21" s="14">
        <v>1.214048651656622E-6</v>
      </c>
      <c r="P21" s="10">
        <v>87.273911175965097</v>
      </c>
      <c r="Q21" s="10">
        <v>152084.16489297504</v>
      </c>
      <c r="R21" s="10">
        <v>20213.574453312576</v>
      </c>
      <c r="S21" s="10">
        <v>310410.59028528858</v>
      </c>
      <c r="T21" s="4"/>
      <c r="U21" s="4">
        <v>0.37522396029600252</v>
      </c>
      <c r="V21" s="11">
        <v>1.8390386945886647E-4</v>
      </c>
      <c r="W21" s="11">
        <v>2.0244084435338335E-4</v>
      </c>
      <c r="X21" s="11">
        <v>9.8125842593784573E-6</v>
      </c>
      <c r="Y21" s="4"/>
      <c r="Z21" s="10">
        <v>87.273911175965097</v>
      </c>
      <c r="AA21" s="10">
        <v>40035.588929848462</v>
      </c>
      <c r="AB21" s="4"/>
      <c r="AC21" s="11">
        <f t="shared" si="1"/>
        <v>5.8499999999999996E-2</v>
      </c>
      <c r="AD21" s="11">
        <f t="shared" si="2"/>
        <v>4.6E-5</v>
      </c>
      <c r="AE21" s="4"/>
      <c r="AF21" s="4">
        <v>6.1304640155203511</v>
      </c>
      <c r="AH21" s="4">
        <v>5.5144321515996442</v>
      </c>
      <c r="AJ21" s="4">
        <v>1.4063711273141246</v>
      </c>
      <c r="AL21" s="9">
        <f t="shared" si="4"/>
        <v>2037</v>
      </c>
      <c r="AM21" s="4">
        <v>94.836293018549142</v>
      </c>
      <c r="AO21" s="17">
        <v>0.11940000000000001</v>
      </c>
      <c r="AQ21" s="4">
        <v>2.1224037344189401</v>
      </c>
    </row>
    <row r="22" spans="2:43">
      <c r="B22" s="2">
        <v>45748</v>
      </c>
      <c r="C22" s="9">
        <f t="shared" si="0"/>
        <v>2025</v>
      </c>
      <c r="D22" s="3">
        <v>43.739115526228112</v>
      </c>
      <c r="E22" s="3">
        <v>34.458852823911251</v>
      </c>
      <c r="G22" s="4">
        <v>2.8384999999999998</v>
      </c>
      <c r="I22" s="9">
        <f t="shared" si="3"/>
        <v>2037</v>
      </c>
      <c r="J22" s="3">
        <f t="shared" si="5"/>
        <v>1.452090937195591</v>
      </c>
      <c r="L22" s="14">
        <v>2.8090043805311844E-6</v>
      </c>
      <c r="N22" s="14">
        <v>1.214048651656622E-6</v>
      </c>
      <c r="P22" s="10">
        <v>90.503305315335211</v>
      </c>
      <c r="Q22" s="10">
        <v>157658.2197797707</v>
      </c>
      <c r="R22" s="10">
        <v>20926.071741489348</v>
      </c>
      <c r="S22" s="10">
        <v>322841.20085238043</v>
      </c>
      <c r="T22" s="4"/>
      <c r="U22" s="4">
        <v>0.37259347373514412</v>
      </c>
      <c r="V22" s="11">
        <v>1.8674196920769436E-4</v>
      </c>
      <c r="W22" s="11">
        <v>2.0263159504576092E-4</v>
      </c>
      <c r="X22" s="11">
        <v>9.964017141154354E-6</v>
      </c>
      <c r="Y22" s="4"/>
      <c r="Z22" s="10">
        <v>90.503305315335211</v>
      </c>
      <c r="AA22" s="10">
        <v>41516.423363759721</v>
      </c>
      <c r="AB22" s="4"/>
      <c r="AC22" s="11">
        <f t="shared" si="1"/>
        <v>5.8499999999999996E-2</v>
      </c>
      <c r="AD22" s="11">
        <f t="shared" si="2"/>
        <v>4.6E-5</v>
      </c>
      <c r="AE22" s="4"/>
      <c r="AF22" s="4">
        <v>6.3237984811643217</v>
      </c>
      <c r="AH22" s="4">
        <v>5.6838242398662073</v>
      </c>
      <c r="AJ22" s="4">
        <v>1.4375101645298565</v>
      </c>
      <c r="AL22" s="9">
        <f t="shared" si="4"/>
        <v>2038</v>
      </c>
      <c r="AM22" s="4">
        <v>96.936102094796667</v>
      </c>
      <c r="AO22" s="17">
        <v>0.11940000000000001</v>
      </c>
      <c r="AQ22" s="4">
        <v>2.2688995040758537</v>
      </c>
    </row>
    <row r="23" spans="2:43">
      <c r="B23" s="2">
        <v>45778</v>
      </c>
      <c r="C23" s="9">
        <f t="shared" si="0"/>
        <v>2025</v>
      </c>
      <c r="D23" s="3">
        <v>39.106656751628847</v>
      </c>
      <c r="E23" s="3">
        <v>31.343007875232644</v>
      </c>
      <c r="G23" s="4">
        <v>2.6204999999999994</v>
      </c>
      <c r="I23" s="9">
        <f t="shared" si="3"/>
        <v>2038</v>
      </c>
      <c r="J23" s="3">
        <f t="shared" si="5"/>
        <v>1.3630016113322023</v>
      </c>
      <c r="L23" s="14">
        <v>2.8090043805311844E-6</v>
      </c>
      <c r="N23" s="14">
        <v>1.214048651656622E-6</v>
      </c>
      <c r="P23" s="10">
        <v>93.82696565580973</v>
      </c>
      <c r="Q23" s="10">
        <v>163394.40319608105</v>
      </c>
      <c r="R23" s="10">
        <v>21658.983491411866</v>
      </c>
      <c r="S23" s="10">
        <v>335644.87160604185</v>
      </c>
      <c r="T23" s="4"/>
      <c r="U23" s="4">
        <v>0.37330150577251792</v>
      </c>
      <c r="V23" s="11">
        <v>1.8338661908246003E-4</v>
      </c>
      <c r="W23" s="11">
        <v>1.9451199225878167E-4</v>
      </c>
      <c r="X23" s="11">
        <v>9.7849852593323007E-6</v>
      </c>
      <c r="Y23" s="4"/>
      <c r="Z23" s="10">
        <v>93.82696565580973</v>
      </c>
      <c r="AA23" s="10">
        <v>43040.476939455497</v>
      </c>
      <c r="AB23" s="4"/>
      <c r="AC23" s="11">
        <f t="shared" si="1"/>
        <v>5.8499999999999996E-2</v>
      </c>
      <c r="AD23" s="11">
        <f t="shared" si="2"/>
        <v>4.6E-5</v>
      </c>
      <c r="AE23" s="4"/>
      <c r="AF23" s="4">
        <v>6.4996307168969025</v>
      </c>
      <c r="AH23" s="4">
        <v>5.8565427833635502</v>
      </c>
      <c r="AJ23" s="4">
        <v>1.4695335158431138</v>
      </c>
      <c r="AL23" s="9">
        <f t="shared" si="4"/>
        <v>2039</v>
      </c>
      <c r="AM23" s="4">
        <v>99.095543418353984</v>
      </c>
      <c r="AO23" s="17">
        <v>0.11940000000000001</v>
      </c>
      <c r="AQ23" s="4">
        <v>2.7276757908932519</v>
      </c>
    </row>
    <row r="24" spans="2:43">
      <c r="B24" s="2">
        <v>45809</v>
      </c>
      <c r="C24" s="9">
        <f t="shared" si="0"/>
        <v>2025</v>
      </c>
      <c r="D24" s="3">
        <v>42.913528341623348</v>
      </c>
      <c r="E24" s="3">
        <v>31.759319076910643</v>
      </c>
      <c r="G24" s="4">
        <v>2.7359999999999993</v>
      </c>
      <c r="I24" s="9">
        <f t="shared" si="3"/>
        <v>2039</v>
      </c>
      <c r="J24" s="3">
        <f t="shared" si="5"/>
        <v>1.5274047755300557</v>
      </c>
      <c r="L24" s="14">
        <v>2.8090043805311844E-6</v>
      </c>
      <c r="N24" s="14">
        <v>1.214048651656622E-6</v>
      </c>
      <c r="P24" s="10">
        <v>97.24737108777714</v>
      </c>
      <c r="Q24" s="10">
        <v>169296.9706611319</v>
      </c>
      <c r="R24" s="10">
        <v>22412.84128263469</v>
      </c>
      <c r="S24" s="10">
        <v>348831.5527095088</v>
      </c>
      <c r="T24" s="4"/>
      <c r="U24" s="4">
        <v>0.3756891737934866</v>
      </c>
      <c r="V24" s="11">
        <v>1.8900370710582174E-4</v>
      </c>
      <c r="W24" s="11">
        <v>1.9793123403624388E-4</v>
      </c>
      <c r="X24" s="11">
        <v>1.0084697003754897E-5</v>
      </c>
      <c r="Y24" s="4"/>
      <c r="Z24" s="10">
        <v>97.24737108777714</v>
      </c>
      <c r="AA24" s="10">
        <v>44608.886088833598</v>
      </c>
      <c r="AB24" s="4"/>
      <c r="AC24" s="11">
        <f t="shared" si="1"/>
        <v>5.8499999999999996E-2</v>
      </c>
      <c r="AD24" s="11">
        <f t="shared" si="2"/>
        <v>4.6E-5</v>
      </c>
      <c r="AE24" s="4"/>
      <c r="AF24" s="4">
        <v>6.6633509713865999</v>
      </c>
      <c r="AH24" s="4">
        <v>6.0145993764574976</v>
      </c>
      <c r="AJ24" s="4">
        <v>1.5020405293687149</v>
      </c>
      <c r="AL24" s="9">
        <f t="shared" si="4"/>
        <v>2040</v>
      </c>
      <c r="AM24" s="4">
        <v>101.28759969709701</v>
      </c>
      <c r="AO24" s="17">
        <v>0.11940000000000001</v>
      </c>
      <c r="AQ24" s="4">
        <v>2.7980171970444347</v>
      </c>
    </row>
    <row r="25" spans="2:43">
      <c r="B25" s="2">
        <v>45839</v>
      </c>
      <c r="C25" s="9">
        <f t="shared" si="0"/>
        <v>2025</v>
      </c>
      <c r="D25" s="3">
        <v>62.65461115477278</v>
      </c>
      <c r="E25" s="3">
        <v>40.755819383987557</v>
      </c>
      <c r="G25" s="4">
        <v>2.9194999999999998</v>
      </c>
      <c r="I25" s="9">
        <f t="shared" si="3"/>
        <v>2040</v>
      </c>
      <c r="J25" s="3">
        <f t="shared" si="5"/>
        <v>1.5727286378819125</v>
      </c>
      <c r="L25" s="14">
        <v>2.8090043805311844E-6</v>
      </c>
      <c r="N25" s="14">
        <v>1.214048651656622E-6</v>
      </c>
      <c r="P25" s="10">
        <v>100.7670619507609</v>
      </c>
      <c r="Q25" s="10">
        <v>175370.28306350636</v>
      </c>
      <c r="R25" s="10">
        <v>23188.189792109861</v>
      </c>
      <c r="S25" s="10">
        <v>362411.44310847198</v>
      </c>
      <c r="T25" s="4"/>
      <c r="U25" s="4">
        <v>0.36837579525680325</v>
      </c>
      <c r="V25" s="11">
        <v>1.772723161108014E-4</v>
      </c>
      <c r="W25" s="11">
        <v>1.9019557745124889E-4</v>
      </c>
      <c r="X25" s="11">
        <v>9.4587435479789247E-6</v>
      </c>
      <c r="Y25" s="4"/>
      <c r="Z25" s="10">
        <v>100.7670619507609</v>
      </c>
      <c r="AA25" s="10">
        <v>46222.815413411045</v>
      </c>
      <c r="AB25" s="4"/>
      <c r="AC25" s="11">
        <f t="shared" si="1"/>
        <v>5.8499999999999996E-2</v>
      </c>
      <c r="AD25" s="11">
        <f t="shared" si="2"/>
        <v>4.6E-5</v>
      </c>
      <c r="AE25" s="4"/>
      <c r="AF25" s="4">
        <v>6.8708322681902976</v>
      </c>
      <c r="AH25" s="4">
        <v>6.2193570580446185</v>
      </c>
      <c r="AJ25" s="4">
        <v>1.5361145745805436</v>
      </c>
      <c r="AL25" s="9">
        <f t="shared" si="4"/>
        <v>2041</v>
      </c>
      <c r="AM25" s="4">
        <v>103.58532614588133</v>
      </c>
      <c r="AO25" s="17">
        <v>0.11940000000000001</v>
      </c>
      <c r="AQ25" s="4">
        <v>2.8472737852544321</v>
      </c>
    </row>
    <row r="26" spans="2:43">
      <c r="B26" s="2">
        <v>45870</v>
      </c>
      <c r="C26" s="9">
        <f t="shared" si="0"/>
        <v>2025</v>
      </c>
      <c r="D26" s="3">
        <v>59.459677791999731</v>
      </c>
      <c r="E26" s="3">
        <v>37.741082275659764</v>
      </c>
      <c r="G26" s="4">
        <v>2.9535</v>
      </c>
      <c r="I26" s="9">
        <f t="shared" si="3"/>
        <v>2041</v>
      </c>
      <c r="J26" s="3">
        <f t="shared" si="5"/>
        <v>1.465829065848206</v>
      </c>
      <c r="L26" s="14">
        <v>2.8090043805311844E-6</v>
      </c>
      <c r="N26" s="14">
        <v>1.214048651656622E-6</v>
      </c>
      <c r="P26" s="10">
        <v>104.39144960876256</v>
      </c>
      <c r="Q26" s="10">
        <v>182200.31829752107</v>
      </c>
      <c r="R26" s="10">
        <v>24101.888930212932</v>
      </c>
      <c r="S26" s="10">
        <v>375964.24900319154</v>
      </c>
      <c r="T26" s="4"/>
      <c r="U26" s="4">
        <v>0.3724190950255486</v>
      </c>
      <c r="V26" s="11">
        <v>1.7837564781184048E-4</v>
      </c>
      <c r="W26" s="11">
        <v>1.8909669377223574E-4</v>
      </c>
      <c r="X26" s="11">
        <v>9.517614170518549E-6</v>
      </c>
      <c r="Y26" s="4"/>
      <c r="Z26" s="10">
        <v>104.39144960876256</v>
      </c>
      <c r="AA26" s="10">
        <v>47732.696731844633</v>
      </c>
      <c r="AB26" s="4"/>
      <c r="AC26" s="11">
        <f t="shared" si="1"/>
        <v>5.8499999999999996E-2</v>
      </c>
      <c r="AD26" s="11">
        <f t="shared" si="2"/>
        <v>4.6E-5</v>
      </c>
      <c r="AE26" s="4"/>
      <c r="AF26" s="4">
        <v>7.0578373664364928</v>
      </c>
      <c r="AH26" s="4">
        <v>6.4118695324187893</v>
      </c>
      <c r="AJ26" s="4">
        <v>1.5709543477082373</v>
      </c>
      <c r="AL26" s="9">
        <f t="shared" si="4"/>
        <v>2042</v>
      </c>
      <c r="AM26" s="4">
        <v>105.93468818045881</v>
      </c>
      <c r="AO26" s="17">
        <v>0.11940000000000001</v>
      </c>
      <c r="AQ26" s="4">
        <v>2.6267299012889285</v>
      </c>
    </row>
    <row r="27" spans="2:43">
      <c r="B27" s="2">
        <v>45901</v>
      </c>
      <c r="C27" s="9">
        <f t="shared" si="0"/>
        <v>2025</v>
      </c>
      <c r="D27" s="3">
        <v>38.795006817752359</v>
      </c>
      <c r="E27" s="3">
        <v>28.553919843950698</v>
      </c>
      <c r="G27" s="4">
        <v>2.4394999999999998</v>
      </c>
      <c r="I27" s="9">
        <f t="shared" si="3"/>
        <v>2042</v>
      </c>
      <c r="J27" s="3">
        <f t="shared" si="5"/>
        <v>1.6296192132136167</v>
      </c>
      <c r="L27" s="14">
        <v>2.8090043805311844E-6</v>
      </c>
      <c r="N27" s="14">
        <v>1.214048651656622E-6</v>
      </c>
      <c r="P27" s="10">
        <v>108.12050594830399</v>
      </c>
      <c r="Q27" s="10">
        <v>188819.30184556439</v>
      </c>
      <c r="R27" s="10">
        <v>24961.508218885272</v>
      </c>
      <c r="S27" s="10">
        <v>390354.73977146531</v>
      </c>
      <c r="T27" s="4"/>
      <c r="U27" s="4">
        <v>0.3756577785125233</v>
      </c>
      <c r="V27" s="11">
        <v>1.8108346506583327E-4</v>
      </c>
      <c r="W27" s="11">
        <v>1.9536686230602106E-4</v>
      </c>
      <c r="X27" s="11">
        <v>9.6620955511550026E-6</v>
      </c>
      <c r="Y27" s="4"/>
      <c r="Z27" s="10">
        <v>108.12050594830399</v>
      </c>
      <c r="AA27" s="10">
        <v>49431.329915186034</v>
      </c>
      <c r="AB27" s="4"/>
      <c r="AC27" s="11">
        <f t="shared" si="1"/>
        <v>5.8499999999999996E-2</v>
      </c>
      <c r="AD27" s="11">
        <f t="shared" si="2"/>
        <v>4.6E-5</v>
      </c>
      <c r="AE27" s="4"/>
      <c r="AF27" s="4">
        <v>7.2224422496403795</v>
      </c>
      <c r="AH27" s="4">
        <v>6.5745996097941433</v>
      </c>
      <c r="AJ27" s="4">
        <v>1.6067733038787846</v>
      </c>
      <c r="AL27" s="9">
        <f t="shared" si="4"/>
        <v>2043</v>
      </c>
      <c r="AM27" s="4">
        <v>108.35007979155938</v>
      </c>
      <c r="AO27" s="17">
        <v>0.11940000000000001</v>
      </c>
      <c r="AQ27" s="4">
        <v>2.6909173540908538</v>
      </c>
    </row>
    <row r="28" spans="2:43">
      <c r="B28" s="2">
        <v>45931</v>
      </c>
      <c r="C28" s="9">
        <f t="shared" si="0"/>
        <v>2025</v>
      </c>
      <c r="D28" s="3">
        <v>36.567741152978329</v>
      </c>
      <c r="E28" s="3">
        <v>29.702823330421733</v>
      </c>
      <c r="G28" s="4">
        <v>2.4350000000000001</v>
      </c>
      <c r="I28" s="9">
        <f t="shared" si="3"/>
        <v>2043</v>
      </c>
      <c r="J28" s="3">
        <f t="shared" si="5"/>
        <v>1.6670242820250403</v>
      </c>
      <c r="L28" s="14">
        <v>2.8090043805311844E-6</v>
      </c>
      <c r="N28" s="14">
        <v>1.214048651656622E-6</v>
      </c>
      <c r="P28" s="10">
        <v>111.95696796158357</v>
      </c>
      <c r="Q28" s="10">
        <v>195630.16460820968</v>
      </c>
      <c r="R28" s="10">
        <v>25845.871523532423</v>
      </c>
      <c r="S28" s="10">
        <v>405170.46447086579</v>
      </c>
      <c r="T28" s="4"/>
      <c r="U28" s="4">
        <v>0.37533324886026825</v>
      </c>
      <c r="V28" s="11">
        <v>1.7438049460484758E-4</v>
      </c>
      <c r="W28" s="11">
        <v>1.9574199155234594E-4</v>
      </c>
      <c r="X28" s="11">
        <v>9.3044442269600089E-6</v>
      </c>
      <c r="Y28" s="4"/>
      <c r="Z28" s="10">
        <v>111.95696796158357</v>
      </c>
      <c r="AA28" s="10">
        <v>51178.815347168354</v>
      </c>
      <c r="AB28" s="4"/>
      <c r="AC28" s="11">
        <f t="shared" si="1"/>
        <v>5.8499999999999996E-2</v>
      </c>
      <c r="AD28" s="11">
        <f t="shared" si="2"/>
        <v>4.6E-5</v>
      </c>
      <c r="AE28" s="4"/>
      <c r="AF28" s="4">
        <v>7.4659486746785557</v>
      </c>
      <c r="AH28" s="4">
        <v>6.7715669926757522</v>
      </c>
      <c r="AJ28" s="4">
        <v>1.6435985485051363</v>
      </c>
      <c r="AL28" s="9">
        <f t="shared" si="4"/>
        <v>2044</v>
      </c>
      <c r="AM28" s="4">
        <v>110.83332878752969</v>
      </c>
      <c r="AO28" s="17">
        <v>0.11940000000000001</v>
      </c>
      <c r="AQ28" s="4">
        <v>2.6930716946675304</v>
      </c>
    </row>
    <row r="29" spans="2:43">
      <c r="B29" s="2">
        <v>45962</v>
      </c>
      <c r="C29" s="9">
        <f t="shared" si="0"/>
        <v>2025</v>
      </c>
      <c r="D29" s="3">
        <v>40.122256681989654</v>
      </c>
      <c r="E29" s="3">
        <v>30.856172812884015</v>
      </c>
      <c r="G29" s="4">
        <v>4.9064999999999994</v>
      </c>
      <c r="I29" s="9">
        <f t="shared" si="3"/>
        <v>2044</v>
      </c>
      <c r="J29" s="3">
        <f t="shared" si="5"/>
        <v>1.5386871561754303</v>
      </c>
      <c r="L29" s="14">
        <v>2.8090043805311844E-6</v>
      </c>
      <c r="N29" s="14">
        <v>1.214048651656622E-6</v>
      </c>
      <c r="P29" s="10">
        <v>115.903640253015</v>
      </c>
      <c r="Q29" s="10">
        <v>202637.93416062332</v>
      </c>
      <c r="R29" s="10">
        <v>26755.624757077898</v>
      </c>
      <c r="S29" s="10">
        <v>420422.67626233667</v>
      </c>
      <c r="T29" s="4"/>
      <c r="U29" s="4">
        <v>0.37943654728919635</v>
      </c>
      <c r="V29" s="11">
        <v>1.7861058368794051E-4</v>
      </c>
      <c r="W29" s="11">
        <v>1.9042032470527778E-4</v>
      </c>
      <c r="X29" s="11">
        <v>9.5301496766314222E-6</v>
      </c>
      <c r="Y29" s="4"/>
      <c r="Z29" s="10">
        <v>115.903640253015</v>
      </c>
      <c r="AA29" s="10">
        <v>52976.427664463889</v>
      </c>
      <c r="AB29" s="4"/>
      <c r="AC29" s="11">
        <f t="shared" si="1"/>
        <v>5.8499999999999996E-2</v>
      </c>
      <c r="AD29" s="11">
        <f t="shared" si="2"/>
        <v>4.6E-5</v>
      </c>
      <c r="AE29" s="4"/>
      <c r="AF29" s="4">
        <v>7.7223482898492666</v>
      </c>
      <c r="AH29" s="4">
        <v>6.9852118229347999</v>
      </c>
      <c r="AJ29" s="4">
        <v>1.6811259927357491</v>
      </c>
      <c r="AL29" s="9">
        <f t="shared" si="4"/>
        <v>2045</v>
      </c>
      <c r="AM29" s="4">
        <v>113.36392944348069</v>
      </c>
      <c r="AO29" s="17">
        <v>0.11940000000000001</v>
      </c>
      <c r="AQ29" s="4">
        <v>1.6237384618019362</v>
      </c>
    </row>
    <row r="30" spans="2:43">
      <c r="B30" s="2">
        <v>45992</v>
      </c>
      <c r="C30" s="9">
        <f t="shared" si="0"/>
        <v>2025</v>
      </c>
      <c r="D30" s="3">
        <v>62.018640901058099</v>
      </c>
      <c r="E30" s="3">
        <v>52.405370912313622</v>
      </c>
      <c r="G30" s="4">
        <v>6.636000000000001</v>
      </c>
      <c r="I30" s="9">
        <f t="shared" si="3"/>
        <v>2045</v>
      </c>
      <c r="J30" s="3">
        <f t="shared" si="5"/>
        <v>1.6996963676792238</v>
      </c>
      <c r="L30" s="14">
        <v>2.8090043805311844E-6</v>
      </c>
      <c r="N30" s="14">
        <v>1.214048651656622E-6</v>
      </c>
      <c r="P30" s="10">
        <v>119.96187685520978</v>
      </c>
      <c r="Q30" s="10">
        <v>209847.76242928943</v>
      </c>
      <c r="R30" s="10">
        <v>27691.429771355783</v>
      </c>
      <c r="S30" s="10">
        <v>436122.90833967493</v>
      </c>
      <c r="T30" s="4"/>
      <c r="U30" s="4">
        <v>0.37998647291157911</v>
      </c>
      <c r="V30" s="11">
        <v>1.7576580847901411E-4</v>
      </c>
      <c r="W30" s="11">
        <v>1.9383294460131162E-4</v>
      </c>
      <c r="X30" s="11">
        <v>9.3783606114055545E-6</v>
      </c>
      <c r="Y30" s="4"/>
      <c r="Z30" s="10">
        <v>119.96187685520978</v>
      </c>
      <c r="AA30" s="10">
        <v>54825.472948312381</v>
      </c>
      <c r="AB30" s="4"/>
      <c r="AC30" s="11">
        <f t="shared" si="1"/>
        <v>5.8499999999999996E-2</v>
      </c>
      <c r="AD30" s="11">
        <f t="shared" si="2"/>
        <v>4.6E-5</v>
      </c>
      <c r="AE30" s="4"/>
      <c r="AF30" s="4">
        <v>7.9313516002714257</v>
      </c>
      <c r="AH30" s="4">
        <v>7.1637056645506831</v>
      </c>
      <c r="AJ30" s="4">
        <v>1.7193158254953513</v>
      </c>
      <c r="AL30" s="9">
        <f t="shared" si="4"/>
        <v>2046</v>
      </c>
      <c r="AM30" s="4">
        <v>115.9391971659032</v>
      </c>
      <c r="AO30" s="17">
        <v>0.11940000000000001</v>
      </c>
      <c r="AQ30" s="4">
        <v>1.2940937568340651</v>
      </c>
    </row>
    <row r="31" spans="2:43">
      <c r="B31" s="2">
        <v>46023</v>
      </c>
      <c r="C31" s="9">
        <f t="shared" si="0"/>
        <v>2026</v>
      </c>
      <c r="D31" s="3">
        <v>106.90728883819578</v>
      </c>
      <c r="E31" s="3">
        <v>93.17236552541884</v>
      </c>
      <c r="G31" s="4">
        <v>8.9724003765162355</v>
      </c>
      <c r="I31" s="9">
        <f t="shared" si="3"/>
        <v>2046</v>
      </c>
      <c r="J31" s="3">
        <f t="shared" si="5"/>
        <v>1.7374420831903925</v>
      </c>
      <c r="L31" s="14">
        <v>2.8090043805311844E-6</v>
      </c>
      <c r="N31" s="14">
        <v>1.214048651656622E-6</v>
      </c>
      <c r="P31" s="10">
        <v>124.1376316549746</v>
      </c>
      <c r="Q31" s="10">
        <v>217264.92865503873</v>
      </c>
      <c r="R31" s="10">
        <v>28653.964736301852</v>
      </c>
      <c r="S31" s="10">
        <v>452282.98062960501</v>
      </c>
      <c r="T31" s="4"/>
      <c r="U31" s="4">
        <v>0.3780692309589862</v>
      </c>
      <c r="V31" s="11">
        <v>1.7118238069204004E-4</v>
      </c>
      <c r="W31" s="11">
        <v>1.915061884307795E-4</v>
      </c>
      <c r="X31" s="11">
        <v>9.1338020195238377E-6</v>
      </c>
      <c r="Y31" s="4"/>
      <c r="Z31" s="10">
        <v>124.1376316549746</v>
      </c>
      <c r="AA31" s="10">
        <v>56727.289472448821</v>
      </c>
      <c r="AB31" s="4"/>
      <c r="AC31" s="11">
        <f t="shared" si="1"/>
        <v>5.8499999999999996E-2</v>
      </c>
      <c r="AD31" s="11">
        <f t="shared" si="2"/>
        <v>4.6E-5</v>
      </c>
      <c r="AE31" s="4"/>
      <c r="AF31" s="4">
        <v>8.1715257940813544</v>
      </c>
      <c r="AH31" s="4">
        <v>7.3588193726436719</v>
      </c>
      <c r="AJ31" s="4">
        <v>1.7586076627002409</v>
      </c>
      <c r="AL31" s="9">
        <f t="shared" si="4"/>
        <v>2047</v>
      </c>
      <c r="AM31" s="4">
        <v>118.58877672141959</v>
      </c>
      <c r="AO31" s="17">
        <v>0.11940000000000001</v>
      </c>
      <c r="AQ31" s="4">
        <v>1.4328589460508665</v>
      </c>
    </row>
    <row r="32" spans="2:43">
      <c r="B32" s="2">
        <v>46054</v>
      </c>
      <c r="C32" s="9">
        <f t="shared" si="0"/>
        <v>2026</v>
      </c>
      <c r="D32" s="3">
        <v>88.727739710586988</v>
      </c>
      <c r="E32" s="3">
        <v>79.645018566603994</v>
      </c>
      <c r="G32" s="4">
        <v>8.7090805422280599</v>
      </c>
      <c r="I32" s="9">
        <f t="shared" si="3"/>
        <v>2047</v>
      </c>
      <c r="J32" s="3">
        <f t="shared" si="5"/>
        <v>1.6055422455847745</v>
      </c>
      <c r="L32" s="14">
        <v>2.8090043805311844E-6</v>
      </c>
      <c r="N32" s="14">
        <v>1.214048651656622E-6</v>
      </c>
      <c r="P32" s="10">
        <v>128.43243189598795</v>
      </c>
      <c r="Q32" s="10">
        <v>224894.8424248455</v>
      </c>
      <c r="R32" s="10">
        <v>29643.924527937324</v>
      </c>
      <c r="S32" s="10">
        <v>468915.00664779317</v>
      </c>
      <c r="T32" s="4"/>
      <c r="U32" s="4">
        <v>0.3770033603992935</v>
      </c>
      <c r="V32" s="11">
        <v>1.7224858753934829E-4</v>
      </c>
      <c r="W32" s="11">
        <v>1.8557998471533689E-4</v>
      </c>
      <c r="X32" s="11">
        <v>9.1906917660959103E-6</v>
      </c>
      <c r="Y32" s="4"/>
      <c r="Z32" s="10">
        <v>128.43243189598795</v>
      </c>
      <c r="AA32" s="10">
        <v>58683.248468371603</v>
      </c>
      <c r="AB32" s="4"/>
      <c r="AC32" s="11">
        <f t="shared" si="1"/>
        <v>5.8499999999999996E-2</v>
      </c>
      <c r="AD32" s="11">
        <f t="shared" si="2"/>
        <v>4.6E-5</v>
      </c>
      <c r="AE32" s="4"/>
      <c r="AF32" s="4">
        <v>8.3737602955215493</v>
      </c>
      <c r="AH32" s="4">
        <v>7.5500596069527095</v>
      </c>
      <c r="AJ32" s="4">
        <v>1.7986736982625429</v>
      </c>
      <c r="AL32" s="9">
        <f t="shared" si="4"/>
        <v>2048</v>
      </c>
      <c r="AM32" s="4">
        <v>121.29056305283748</v>
      </c>
      <c r="AO32" s="17">
        <v>0.11940000000000001</v>
      </c>
      <c r="AQ32" s="4">
        <v>1.5825011040228256</v>
      </c>
    </row>
    <row r="33" spans="2:43">
      <c r="B33" s="2">
        <v>46082</v>
      </c>
      <c r="C33" s="9">
        <f t="shared" si="0"/>
        <v>2026</v>
      </c>
      <c r="D33" s="3">
        <v>49.174963825524387</v>
      </c>
      <c r="E33" s="3">
        <v>40.869299784293602</v>
      </c>
      <c r="G33" s="4">
        <v>6.0014821187485641</v>
      </c>
      <c r="I33" s="9">
        <f t="shared" si="3"/>
        <v>2048</v>
      </c>
      <c r="J33" s="3">
        <f t="shared" si="5"/>
        <v>1.7878311098410571</v>
      </c>
      <c r="L33" s="14">
        <v>2.8090043805311844E-6</v>
      </c>
      <c r="N33" s="14">
        <v>1.214048651656622E-6</v>
      </c>
      <c r="P33" s="10">
        <v>132.84936909397985</v>
      </c>
      <c r="Q33" s="10">
        <v>232743.04677398334</v>
      </c>
      <c r="R33" s="10">
        <v>30662.021125343694</v>
      </c>
      <c r="S33" s="10">
        <v>486031.40051446029</v>
      </c>
      <c r="T33" s="4"/>
      <c r="U33" s="4">
        <v>0.37818697981906552</v>
      </c>
      <c r="V33" s="11">
        <v>1.7002855278643514E-4</v>
      </c>
      <c r="W33" s="11">
        <v>1.9157078430163672E-4</v>
      </c>
      <c r="X33" s="11">
        <v>9.0722370639963382E-6</v>
      </c>
      <c r="Y33" s="4"/>
      <c r="Z33" s="10">
        <v>132.84936909397985</v>
      </c>
      <c r="AA33" s="10">
        <v>60694.754908342315</v>
      </c>
      <c r="AB33" s="4"/>
      <c r="AC33" s="11">
        <f t="shared" si="1"/>
        <v>5.8499999999999996E-2</v>
      </c>
      <c r="AD33" s="11">
        <f t="shared" si="2"/>
        <v>4.6E-5</v>
      </c>
      <c r="AE33" s="4"/>
      <c r="AF33" s="4">
        <v>8.5473095108264374</v>
      </c>
      <c r="AH33" s="4">
        <v>7.7359762553785822</v>
      </c>
      <c r="AJ33" s="4">
        <v>1.839768045428672</v>
      </c>
      <c r="AL33" s="9">
        <f t="shared" si="4"/>
        <v>2049</v>
      </c>
      <c r="AM33" s="4">
        <v>124.06169186340679</v>
      </c>
      <c r="AO33" s="17">
        <v>0.11940000000000001</v>
      </c>
      <c r="AQ33" s="4">
        <v>1.7661646645343323</v>
      </c>
    </row>
    <row r="34" spans="2:43">
      <c r="B34" s="2">
        <v>46113</v>
      </c>
      <c r="C34" s="9">
        <f t="shared" si="0"/>
        <v>2026</v>
      </c>
      <c r="D34" s="3">
        <v>43.157811545298415</v>
      </c>
      <c r="E34" s="3">
        <v>34.90063069757187</v>
      </c>
      <c r="G34" s="4">
        <v>2.8931459609806511</v>
      </c>
      <c r="I34" s="9">
        <f t="shared" si="3"/>
        <v>2049</v>
      </c>
      <c r="J34" s="3">
        <f t="shared" si="5"/>
        <v>1.8416034152211216</v>
      </c>
      <c r="L34" s="14">
        <v>2.8090043805311844E-6</v>
      </c>
      <c r="N34" s="14">
        <v>1.214048651656622E-6</v>
      </c>
      <c r="P34" s="10">
        <v>137.38996573354552</v>
      </c>
      <c r="Q34" s="10">
        <v>240815.22136011676</v>
      </c>
      <c r="R34" s="10">
        <v>31708.984016835144</v>
      </c>
      <c r="S34" s="10">
        <v>503644.88413313503</v>
      </c>
      <c r="T34" s="4"/>
      <c r="U34" s="4">
        <v>0.37733827584035934</v>
      </c>
      <c r="V34" s="11">
        <v>1.721463138196702E-4</v>
      </c>
      <c r="W34" s="11">
        <v>1.9310304226307785E-4</v>
      </c>
      <c r="X34" s="11">
        <v>9.1852347330556918E-6</v>
      </c>
      <c r="Y34" s="4"/>
      <c r="Z34" s="10">
        <v>137.38996573354552</v>
      </c>
      <c r="AA34" s="10">
        <v>62763.248306524503</v>
      </c>
      <c r="AB34" s="4"/>
      <c r="AC34" s="11">
        <f t="shared" si="1"/>
        <v>5.8499999999999996E-2</v>
      </c>
      <c r="AD34" s="11">
        <f t="shared" si="2"/>
        <v>4.6E-5</v>
      </c>
      <c r="AE34" s="4"/>
      <c r="AF34" s="4">
        <v>8.7346243125256837</v>
      </c>
      <c r="AH34" s="4">
        <v>7.9090998507265509</v>
      </c>
      <c r="AJ34" s="4">
        <v>1.8819627029517794</v>
      </c>
      <c r="AL34" s="9">
        <f t="shared" si="4"/>
        <v>2050</v>
      </c>
      <c r="AM34" s="4">
        <v>126.90701826904832</v>
      </c>
      <c r="AO34" s="17">
        <v>0.11940000000000001</v>
      </c>
      <c r="AQ34" s="4">
        <v>1.9552428411159968</v>
      </c>
    </row>
    <row r="35" spans="2:43">
      <c r="B35" s="2">
        <v>46143</v>
      </c>
      <c r="C35" s="9">
        <f t="shared" si="0"/>
        <v>2026</v>
      </c>
      <c r="D35" s="3">
        <v>38.587506427184415</v>
      </c>
      <c r="E35" s="3">
        <v>31.357544609087615</v>
      </c>
      <c r="G35" s="4">
        <v>2.6564900030249916</v>
      </c>
      <c r="I35" s="9">
        <f t="shared" si="3"/>
        <v>2050</v>
      </c>
      <c r="J35" s="3">
        <f t="shared" si="5"/>
        <v>1.6840091362729597</v>
      </c>
      <c r="L35" s="14">
        <v>2.8090043805311844E-6</v>
      </c>
      <c r="N35" s="14">
        <v>1.214048651656622E-6</v>
      </c>
      <c r="P35" s="10">
        <v>142.06072446611546</v>
      </c>
      <c r="Q35" s="10">
        <v>249117.18571098501</v>
      </c>
      <c r="R35" s="10">
        <v>32785.560615536109</v>
      </c>
      <c r="S35" s="10">
        <v>521768.4945363474</v>
      </c>
      <c r="T35" s="4"/>
      <c r="U35" s="4">
        <v>0.36837060636220514</v>
      </c>
      <c r="V35" s="11">
        <v>1.6195344804269379E-4</v>
      </c>
      <c r="W35" s="11">
        <v>1.8257200769643907E-4</v>
      </c>
      <c r="X35" s="11">
        <v>8.6413725806419426E-6</v>
      </c>
      <c r="Y35" s="4"/>
      <c r="Z35" s="10">
        <v>142.06072446611546</v>
      </c>
      <c r="AA35" s="10">
        <v>64890.203538670641</v>
      </c>
      <c r="AB35" s="4"/>
      <c r="AC35" s="11">
        <f t="shared" si="1"/>
        <v>5.8499999999999996E-2</v>
      </c>
      <c r="AD35" s="11">
        <f t="shared" si="2"/>
        <v>4.6E-5</v>
      </c>
      <c r="AE35" s="4"/>
      <c r="AF35" s="4">
        <v>8.9075719135824549</v>
      </c>
      <c r="AH35" s="4">
        <v>8.0800315662276141</v>
      </c>
      <c r="AJ35" s="4">
        <v>1.9250518391022688</v>
      </c>
      <c r="AL35" s="9">
        <f t="shared" si="4"/>
        <v>2051</v>
      </c>
      <c r="AM35" s="4">
        <v>129.81266235012967</v>
      </c>
      <c r="AO35" s="17">
        <v>0.11940000000000001</v>
      </c>
      <c r="AQ35" s="3">
        <f>AQ34*(AJ35/AJ34)</f>
        <v>2.0000097883333754</v>
      </c>
    </row>
    <row r="36" spans="2:43">
      <c r="B36" s="2">
        <v>46174</v>
      </c>
      <c r="C36" s="9">
        <f t="shared" si="0"/>
        <v>2026</v>
      </c>
      <c r="D36" s="3">
        <v>42.344096395424231</v>
      </c>
      <c r="E36" s="3">
        <v>31.935157739561706</v>
      </c>
      <c r="G36" s="4">
        <v>2.7707554133135091</v>
      </c>
      <c r="I36" s="9">
        <f t="shared" si="3"/>
        <v>2051</v>
      </c>
      <c r="J36" s="3">
        <f t="shared" si="5"/>
        <v>1.7101733038238889</v>
      </c>
      <c r="L36" s="14">
        <v>2.8090043805311844E-6</v>
      </c>
      <c r="N36" s="14">
        <v>1.214048651656622E-6</v>
      </c>
      <c r="P36" s="10">
        <v>146.8902719939326</v>
      </c>
      <c r="Q36" s="10">
        <v>257654.90254734491</v>
      </c>
      <c r="R36" s="10">
        <v>33892.516684578281</v>
      </c>
      <c r="S36" s="10">
        <v>540415.5914020387</v>
      </c>
      <c r="T36" s="4"/>
      <c r="U36" s="4">
        <v>0.35961605890484333</v>
      </c>
      <c r="V36" s="11">
        <v>1.5236410673535132E-4</v>
      </c>
      <c r="W36" s="11">
        <v>1.7261529183417704E-4</v>
      </c>
      <c r="X36" s="11">
        <v>8.1297127670278366E-6</v>
      </c>
      <c r="Y36" s="4"/>
      <c r="Z36" s="10">
        <v>146.8902719939326</v>
      </c>
      <c r="AA36" s="10">
        <v>67077.131680779799</v>
      </c>
      <c r="AB36" s="4"/>
      <c r="AC36" s="11">
        <f t="shared" si="1"/>
        <v>5.8499999999999996E-2</v>
      </c>
      <c r="AD36" s="11">
        <f t="shared" si="2"/>
        <v>4.6E-5</v>
      </c>
      <c r="AE36" s="4"/>
      <c r="AF36" s="4">
        <v>9.0839439175260672</v>
      </c>
      <c r="AH36" s="4">
        <v>8.2546574633568746</v>
      </c>
      <c r="AJ36" s="4">
        <v>1.9690637755975593</v>
      </c>
      <c r="AL36" s="9">
        <f t="shared" si="4"/>
        <v>2052</v>
      </c>
      <c r="AM36" s="4">
        <v>132.78053393446208</v>
      </c>
      <c r="AO36" s="17">
        <v>0.11940000000000001</v>
      </c>
      <c r="AQ36" s="3">
        <f t="shared" ref="AQ36:AQ44" si="6">AQ35*(AJ36/AJ35)</f>
        <v>2.0457354680299478</v>
      </c>
    </row>
    <row r="37" spans="2:43">
      <c r="B37" s="2">
        <v>46204</v>
      </c>
      <c r="C37" s="9">
        <f t="shared" si="0"/>
        <v>2026</v>
      </c>
      <c r="D37" s="3">
        <v>61.408080315998646</v>
      </c>
      <c r="E37" s="3">
        <v>40.089421215540568</v>
      </c>
      <c r="G37" s="4">
        <v>2.9440487335680889</v>
      </c>
      <c r="I37" s="9">
        <f t="shared" si="3"/>
        <v>2052</v>
      </c>
      <c r="J37" s="3">
        <f t="shared" si="5"/>
        <v>1.7367439796584661</v>
      </c>
      <c r="L37" s="14">
        <v>2.8090043805311844E-6</v>
      </c>
      <c r="N37" s="14">
        <v>1.214048651656622E-6</v>
      </c>
      <c r="P37" s="10">
        <v>151.88400655804071</v>
      </c>
      <c r="Q37" s="10">
        <v>266434.48118287389</v>
      </c>
      <c r="R37" s="10">
        <v>35030.636772136029</v>
      </c>
      <c r="S37" s="10">
        <v>559599.86474453949</v>
      </c>
      <c r="T37" s="4"/>
      <c r="U37" s="4">
        <v>0.35106956849616971</v>
      </c>
      <c r="V37" s="11">
        <v>1.4334255492443539E-4</v>
      </c>
      <c r="W37" s="11">
        <v>1.6320157372941711E-4</v>
      </c>
      <c r="X37" s="11">
        <v>7.6483485762936063E-6</v>
      </c>
      <c r="Y37" s="4"/>
      <c r="Z37" s="10">
        <v>151.88400655804071</v>
      </c>
      <c r="AA37" s="10">
        <v>69325.580867158089</v>
      </c>
      <c r="AB37" s="4"/>
      <c r="AC37" s="11">
        <f t="shared" si="1"/>
        <v>5.8499999999999996E-2</v>
      </c>
      <c r="AD37" s="11">
        <f t="shared" si="2"/>
        <v>4.6E-5</v>
      </c>
      <c r="AE37" s="4"/>
      <c r="AF37" s="4">
        <v>9.2638081283333324</v>
      </c>
      <c r="AH37" s="4">
        <v>8.4330573808842306</v>
      </c>
      <c r="AJ37" s="4">
        <v>2.0140819450236829</v>
      </c>
      <c r="AL37" s="9">
        <f t="shared" si="4"/>
        <v>2053</v>
      </c>
      <c r="AM37" s="4">
        <v>135.81625915943036</v>
      </c>
      <c r="AO37" s="17">
        <v>0.11940000000000001</v>
      </c>
      <c r="AQ37" s="3">
        <f t="shared" si="6"/>
        <v>2.0925065615019474</v>
      </c>
    </row>
    <row r="38" spans="2:43">
      <c r="B38" s="2">
        <v>46235</v>
      </c>
      <c r="C38" s="9">
        <f t="shared" si="0"/>
        <v>2026</v>
      </c>
      <c r="D38" s="3">
        <v>58.276891469294718</v>
      </c>
      <c r="E38" s="3">
        <v>37.256883868897397</v>
      </c>
      <c r="G38" s="4">
        <v>2.9714243500217794</v>
      </c>
      <c r="I38" s="9">
        <f t="shared" si="3"/>
        <v>2053</v>
      </c>
      <c r="J38" s="3">
        <f t="shared" si="5"/>
        <v>1.7637274796277249</v>
      </c>
      <c r="L38" s="14">
        <v>2.8090043805311844E-6</v>
      </c>
      <c r="N38" s="14">
        <v>1.214048651656622E-6</v>
      </c>
      <c r="P38" s="10">
        <v>157.04750992002948</v>
      </c>
      <c r="Q38" s="10">
        <v>275462.181002806</v>
      </c>
      <c r="R38" s="10">
        <v>36200.724656522259</v>
      </c>
      <c r="S38" s="10">
        <v>579335.34278418322</v>
      </c>
      <c r="T38" s="4"/>
      <c r="U38" s="4">
        <v>0.34272619053616704</v>
      </c>
      <c r="V38" s="11">
        <v>1.348551735216354E-4</v>
      </c>
      <c r="W38" s="11">
        <v>1.5430124054909955E-4</v>
      </c>
      <c r="X38" s="11">
        <v>7.1954861900832685E-6</v>
      </c>
      <c r="Y38" s="4"/>
      <c r="Z38" s="10">
        <v>157.04750992002948</v>
      </c>
      <c r="AA38" s="10">
        <v>71637.137168319197</v>
      </c>
      <c r="AB38" s="4"/>
      <c r="AC38" s="11">
        <f t="shared" si="1"/>
        <v>5.8499999999999996E-2</v>
      </c>
      <c r="AD38" s="11">
        <f t="shared" si="2"/>
        <v>4.6E-5</v>
      </c>
      <c r="AE38" s="4"/>
      <c r="AF38" s="4">
        <v>9.4472336925156331</v>
      </c>
      <c r="AH38" s="4">
        <v>8.6153128830575945</v>
      </c>
      <c r="AJ38" s="4">
        <v>2.0601293526103959</v>
      </c>
      <c r="AL38" s="9">
        <f t="shared" si="4"/>
        <v>2054</v>
      </c>
      <c r="AM38" s="4">
        <v>138.92138934436105</v>
      </c>
      <c r="AO38" s="17">
        <v>0.11940000000000001</v>
      </c>
      <c r="AQ38" s="3">
        <f t="shared" si="6"/>
        <v>2.1403469697601216</v>
      </c>
    </row>
    <row r="39" spans="2:43">
      <c r="B39" s="2">
        <v>46266</v>
      </c>
      <c r="C39" s="9">
        <f t="shared" si="0"/>
        <v>2026</v>
      </c>
      <c r="D39" s="3">
        <v>38.279028298965812</v>
      </c>
      <c r="E39" s="3">
        <v>29.090993079979388</v>
      </c>
      <c r="G39" s="4">
        <v>2.4518835490456921</v>
      </c>
      <c r="I39" s="9">
        <f t="shared" si="3"/>
        <v>2054</v>
      </c>
      <c r="J39" s="3">
        <f t="shared" si="5"/>
        <v>1.7911302177110169</v>
      </c>
      <c r="L39" s="14">
        <v>2.8090043805311844E-6</v>
      </c>
      <c r="N39" s="14">
        <v>1.214048651656622E-6</v>
      </c>
      <c r="P39" s="10">
        <v>162.38655360106478</v>
      </c>
      <c r="Q39" s="10">
        <v>284744.41502306127</v>
      </c>
      <c r="R39" s="10">
        <v>37403.603801575082</v>
      </c>
      <c r="S39" s="10">
        <v>599636.39999951096</v>
      </c>
      <c r="T39" s="4"/>
      <c r="U39" s="4">
        <v>0.3345810979361904</v>
      </c>
      <c r="V39" s="11">
        <v>1.2687033404097827E-4</v>
      </c>
      <c r="W39" s="11">
        <v>1.4588629442057599E-4</v>
      </c>
      <c r="X39" s="11">
        <v>6.7694380028857461E-6</v>
      </c>
      <c r="Y39" s="4"/>
      <c r="Z39" s="10">
        <v>162.38655360106478</v>
      </c>
      <c r="AA39" s="10">
        <v>74013.425489179877</v>
      </c>
      <c r="AB39" s="4"/>
      <c r="AC39" s="11">
        <f t="shared" si="1"/>
        <v>5.8499999999999996E-2</v>
      </c>
      <c r="AD39" s="11">
        <f t="shared" si="2"/>
        <v>4.6E-5</v>
      </c>
      <c r="AE39" s="4"/>
      <c r="AF39" s="4">
        <v>9.6342911257014254</v>
      </c>
      <c r="AH39" s="4">
        <v>8.8015072968939769</v>
      </c>
      <c r="AJ39" s="4">
        <v>2.1072295295497638</v>
      </c>
      <c r="AL39" s="9">
        <f t="shared" si="4"/>
        <v>2055</v>
      </c>
      <c r="AM39" s="4">
        <v>142.09751127597241</v>
      </c>
      <c r="AO39" s="17">
        <v>0.11940000000000001</v>
      </c>
      <c r="AQ39" s="3">
        <f t="shared" si="6"/>
        <v>2.1892811402575245</v>
      </c>
    </row>
    <row r="40" spans="2:43">
      <c r="B40" s="2">
        <v>46296</v>
      </c>
      <c r="C40" s="9">
        <f t="shared" si="0"/>
        <v>2026</v>
      </c>
      <c r="D40" s="3">
        <v>36.080924040623493</v>
      </c>
      <c r="E40" s="3">
        <v>29.675473439131778</v>
      </c>
      <c r="G40" s="4">
        <v>2.4472965209425319</v>
      </c>
      <c r="I40" s="9">
        <f t="shared" si="3"/>
        <v>2055</v>
      </c>
      <c r="J40" s="3">
        <f t="shared" si="5"/>
        <v>1.8189587075406159</v>
      </c>
      <c r="L40" s="14">
        <v>2.8090043805311844E-6</v>
      </c>
      <c r="N40" s="14">
        <v>1.214048651656622E-6</v>
      </c>
      <c r="P40" s="10">
        <v>167.90710533302382</v>
      </c>
      <c r="Q40" s="10">
        <v>294287.75353172666</v>
      </c>
      <c r="R40" s="10">
        <v>38640.117822567416</v>
      </c>
      <c r="S40" s="10">
        <v>620517.76536634215</v>
      </c>
      <c r="T40" s="4"/>
      <c r="U40" s="4">
        <v>0.32662957832623946</v>
      </c>
      <c r="V40" s="11">
        <v>1.1935828073430972E-4</v>
      </c>
      <c r="W40" s="11">
        <v>1.3793026435840396E-4</v>
      </c>
      <c r="X40" s="11">
        <v>6.3686163331213969E-6</v>
      </c>
      <c r="Y40" s="4"/>
      <c r="Z40" s="10">
        <v>167.90710533302382</v>
      </c>
      <c r="AA40" s="10">
        <v>76456.11048800766</v>
      </c>
      <c r="AB40" s="4"/>
      <c r="AC40" s="11">
        <f t="shared" si="1"/>
        <v>5.8499999999999996E-2</v>
      </c>
      <c r="AD40" s="11">
        <f t="shared" si="2"/>
        <v>4.6E-5</v>
      </c>
      <c r="AE40" s="4"/>
      <c r="AF40" s="4">
        <v>9.8250523397450777</v>
      </c>
      <c r="AH40" s="4">
        <v>8.9917257502765082</v>
      </c>
      <c r="AJ40" s="4">
        <v>2.1554065450210951</v>
      </c>
      <c r="AL40" s="9">
        <f t="shared" si="4"/>
        <v>2056</v>
      </c>
      <c r="AM40" s="4">
        <v>145.34624801925585</v>
      </c>
      <c r="AO40" s="17">
        <v>0.11940000000000001</v>
      </c>
      <c r="AQ40" s="3">
        <f t="shared" si="6"/>
        <v>2.2393340793826781</v>
      </c>
    </row>
    <row r="41" spans="2:43">
      <c r="B41" s="2">
        <v>46327</v>
      </c>
      <c r="C41" s="9">
        <f t="shared" si="0"/>
        <v>2026</v>
      </c>
      <c r="D41" s="3">
        <v>39.589699715813808</v>
      </c>
      <c r="E41" s="3">
        <v>31.081841749085168</v>
      </c>
      <c r="G41" s="4">
        <v>4.9597682923648936</v>
      </c>
      <c r="I41" s="9">
        <f t="shared" si="3"/>
        <v>2056</v>
      </c>
      <c r="J41" s="3">
        <f t="shared" si="5"/>
        <v>1.8472195639500084</v>
      </c>
      <c r="L41" s="14">
        <v>2.8090043805311844E-6</v>
      </c>
      <c r="N41" s="14">
        <v>1.214048651656622E-6</v>
      </c>
      <c r="P41" s="10">
        <v>173.61533572894479</v>
      </c>
      <c r="Q41" s="10">
        <v>304098.92781472841</v>
      </c>
      <c r="R41" s="10">
        <v>39911.1309628788</v>
      </c>
      <c r="S41" s="10">
        <v>641994.5307878427</v>
      </c>
      <c r="T41" s="4"/>
      <c r="U41" s="4">
        <v>0.31886703132860117</v>
      </c>
      <c r="V41" s="11">
        <v>1.1229101970559011E-4</v>
      </c>
      <c r="W41" s="11">
        <v>1.3040812299428673E-4</v>
      </c>
      <c r="X41" s="11">
        <v>5.9915275065981253E-6</v>
      </c>
      <c r="Y41" s="4"/>
      <c r="Z41" s="10">
        <v>173.61533572894479</v>
      </c>
      <c r="AA41" s="10">
        <v>78966.897516592871</v>
      </c>
      <c r="AB41" s="4"/>
      <c r="AC41" s="11">
        <f t="shared" si="1"/>
        <v>5.8499999999999996E-2</v>
      </c>
      <c r="AD41" s="11">
        <f t="shared" si="2"/>
        <v>4.6E-5</v>
      </c>
      <c r="AE41" s="4"/>
      <c r="AF41" s="4">
        <v>10.019590670372464</v>
      </c>
      <c r="AH41" s="4">
        <v>9.1860552108748159</v>
      </c>
      <c r="AJ41" s="4">
        <v>2.2046850184907969</v>
      </c>
      <c r="AL41" s="9">
        <f t="shared" si="4"/>
        <v>2057</v>
      </c>
      <c r="AM41" s="4">
        <v>148.66925974689607</v>
      </c>
      <c r="AO41" s="17">
        <v>0.11940000000000001</v>
      </c>
      <c r="AQ41" s="3">
        <f t="shared" si="6"/>
        <v>2.2905313652383628</v>
      </c>
    </row>
    <row r="42" spans="2:43">
      <c r="B42" s="2">
        <v>46357</v>
      </c>
      <c r="C42" s="9">
        <f t="shared" si="0"/>
        <v>2026</v>
      </c>
      <c r="D42" s="3">
        <v>61.193122277696183</v>
      </c>
      <c r="E42" s="3">
        <v>50.525856454597331</v>
      </c>
      <c r="G42" s="4">
        <v>6.491703991227463</v>
      </c>
      <c r="I42" s="9">
        <f t="shared" si="3"/>
        <v>2057</v>
      </c>
      <c r="J42" s="3">
        <f t="shared" si="5"/>
        <v>1.8759195045462385</v>
      </c>
      <c r="L42" s="14">
        <v>2.8090043805311844E-6</v>
      </c>
      <c r="N42" s="14">
        <v>1.214048651656622E-6</v>
      </c>
      <c r="P42" s="10">
        <v>179.51762518024816</v>
      </c>
      <c r="Q42" s="10">
        <v>314184.83396763849</v>
      </c>
      <c r="R42" s="10">
        <v>41217.528581673498</v>
      </c>
      <c r="S42" s="10">
        <v>664082.15972006076</v>
      </c>
      <c r="T42" s="4"/>
      <c r="U42" s="4">
        <v>0.3112889658962863</v>
      </c>
      <c r="V42" s="11">
        <v>1.0564221459078599E-4</v>
      </c>
      <c r="W42" s="11">
        <v>1.2329620784821499E-4</v>
      </c>
      <c r="X42" s="11">
        <v>5.6367662902888927E-6</v>
      </c>
      <c r="Y42" s="4"/>
      <c r="Z42" s="10">
        <v>179.51762518024816</v>
      </c>
      <c r="AA42" s="10">
        <v>81547.533582126052</v>
      </c>
      <c r="AB42" s="4"/>
      <c r="AC42" s="11">
        <f t="shared" si="1"/>
        <v>5.8499999999999996E-2</v>
      </c>
      <c r="AD42" s="11">
        <f t="shared" si="2"/>
        <v>4.6E-5</v>
      </c>
      <c r="AE42" s="4"/>
      <c r="AF42" s="4">
        <v>10.217980905373956</v>
      </c>
      <c r="AH42" s="4">
        <v>9.384584525906547</v>
      </c>
      <c r="AJ42" s="4">
        <v>2.2550901322934389</v>
      </c>
      <c r="AL42" s="9">
        <f t="shared" si="4"/>
        <v>2058</v>
      </c>
      <c r="AM42" s="4">
        <v>152.06824458765425</v>
      </c>
      <c r="AO42" s="17">
        <v>0.11940000000000001</v>
      </c>
      <c r="AQ42" s="3">
        <f t="shared" si="6"/>
        <v>2.3428991607125633</v>
      </c>
    </row>
    <row r="43" spans="2:43">
      <c r="B43" s="2">
        <v>46388</v>
      </c>
      <c r="C43" s="9">
        <f t="shared" si="0"/>
        <v>2027</v>
      </c>
      <c r="D43" s="3">
        <v>109.70484726145183</v>
      </c>
      <c r="E43" s="3">
        <v>95.610507384809068</v>
      </c>
      <c r="G43" s="4">
        <v>9.0289018043991049</v>
      </c>
      <c r="I43" s="9">
        <f t="shared" si="3"/>
        <v>2058</v>
      </c>
      <c r="J43" s="3">
        <f t="shared" si="5"/>
        <v>1.9050653513066858</v>
      </c>
      <c r="L43" s="14">
        <v>2.8090043805311844E-6</v>
      </c>
      <c r="N43" s="14">
        <v>1.214048651656622E-6</v>
      </c>
      <c r="P43" s="10">
        <v>185.62057098843781</v>
      </c>
      <c r="Q43" s="10">
        <v>324552.53679553815</v>
      </c>
      <c r="R43" s="10">
        <v>42560.217652834952</v>
      </c>
      <c r="S43" s="10">
        <v>686796.49599724833</v>
      </c>
      <c r="T43" s="4"/>
      <c r="U43" s="4">
        <v>0.30389099771471939</v>
      </c>
      <c r="V43" s="11">
        <v>9.9387088414605365E-5</v>
      </c>
      <c r="W43" s="11">
        <v>1.1657214689315204E-4</v>
      </c>
      <c r="X43" s="11">
        <v>5.3030106556879315E-6</v>
      </c>
      <c r="Y43" s="4"/>
      <c r="Z43" s="10">
        <v>185.62057098843781</v>
      </c>
      <c r="AA43" s="10">
        <v>84199.808331274166</v>
      </c>
      <c r="AB43" s="4"/>
      <c r="AC43" s="11">
        <f t="shared" si="1"/>
        <v>5.8499999999999996E-2</v>
      </c>
      <c r="AD43" s="11">
        <f t="shared" si="2"/>
        <v>4.6E-5</v>
      </c>
      <c r="AE43" s="4"/>
      <c r="AF43" s="4">
        <v>10.420299313355642</v>
      </c>
      <c r="AH43" s="4">
        <v>9.5874044627582204</v>
      </c>
      <c r="AJ43" s="4">
        <v>2.3066476445004556</v>
      </c>
      <c r="AL43" s="9">
        <f t="shared" si="4"/>
        <v>2059</v>
      </c>
      <c r="AM43" s="4">
        <v>155.5449394941474</v>
      </c>
      <c r="AO43" s="17">
        <v>0.11940000000000001</v>
      </c>
      <c r="AQ43" s="3">
        <f t="shared" si="6"/>
        <v>2.3964642268482561</v>
      </c>
    </row>
    <row r="44" spans="2:43">
      <c r="B44" s="2">
        <v>46419</v>
      </c>
      <c r="C44" s="9">
        <f t="shared" si="0"/>
        <v>2027</v>
      </c>
      <c r="D44" s="3">
        <v>91.04957424873065</v>
      </c>
      <c r="E44" s="3">
        <v>81.729175736641423</v>
      </c>
      <c r="G44" s="4">
        <v>8.790059910248722</v>
      </c>
      <c r="I44" s="9">
        <f t="shared" si="3"/>
        <v>2059</v>
      </c>
      <c r="J44" s="3">
        <f t="shared" si="5"/>
        <v>1.934664032200647</v>
      </c>
      <c r="L44" s="14">
        <v>2.8090043805311844E-6</v>
      </c>
      <c r="N44" s="14">
        <v>1.214048651656622E-6</v>
      </c>
      <c r="P44" s="10">
        <v>191.93099473925457</v>
      </c>
      <c r="Q44" s="10">
        <v>335209.2738029678</v>
      </c>
      <c r="R44" s="10">
        <v>43940.127275410203</v>
      </c>
      <c r="S44" s="10">
        <v>710153.77286163974</v>
      </c>
      <c r="T44" s="4"/>
      <c r="U44" s="4">
        <v>0.29666884666517929</v>
      </c>
      <c r="V44" s="11">
        <v>9.3502331258342588E-5</v>
      </c>
      <c r="W44" s="11">
        <v>1.1021478817911067E-4</v>
      </c>
      <c r="X44" s="11">
        <v>4.9890168522311491E-6</v>
      </c>
      <c r="Y44" s="4"/>
      <c r="Z44" s="10">
        <v>191.93099473925457</v>
      </c>
      <c r="AA44" s="10">
        <v>86925.555056955374</v>
      </c>
      <c r="AB44" s="4"/>
      <c r="AC44" s="11">
        <f t="shared" si="1"/>
        <v>5.8499999999999996E-2</v>
      </c>
      <c r="AD44" s="11">
        <f t="shared" si="2"/>
        <v>4.6E-5</v>
      </c>
      <c r="AE44" s="4"/>
      <c r="AF44" s="4">
        <v>10.626623673059816</v>
      </c>
      <c r="AH44" s="4">
        <v>9.7946077504839746</v>
      </c>
      <c r="AJ44" s="4">
        <v>2.3593839020830609</v>
      </c>
      <c r="AL44" s="9">
        <f t="shared" si="4"/>
        <v>2060</v>
      </c>
      <c r="AM44" s="4">
        <v>159.10112113046776</v>
      </c>
      <c r="AO44" s="17">
        <v>0.11940000000000001</v>
      </c>
      <c r="AQ44" s="3">
        <f t="shared" si="6"/>
        <v>2.4512539365188628</v>
      </c>
    </row>
    <row r="45" spans="2:43">
      <c r="B45" s="2">
        <v>46447</v>
      </c>
      <c r="C45" s="9">
        <f t="shared" si="0"/>
        <v>2027</v>
      </c>
      <c r="D45" s="3">
        <v>50.461778183632553</v>
      </c>
      <c r="E45" s="3">
        <v>41.938770866262317</v>
      </c>
      <c r="G45" s="4">
        <v>6.0880835194600698</v>
      </c>
      <c r="I45" s="9">
        <f t="shared" si="3"/>
        <v>2060</v>
      </c>
      <c r="J45" s="3">
        <f t="shared" si="5"/>
        <v>1.964722582836117</v>
      </c>
      <c r="L45" s="14">
        <v>2.8090043805311844E-6</v>
      </c>
      <c r="N45" s="14">
        <v>1.214048651656622E-6</v>
      </c>
      <c r="P45" s="10">
        <v>198.45594992752373</v>
      </c>
      <c r="Q45" s="10">
        <v>346162.4592759753</v>
      </c>
      <c r="R45" s="10">
        <v>45358.20919582733</v>
      </c>
      <c r="S45" s="10">
        <v>734170.62220220349</v>
      </c>
      <c r="T45" s="4"/>
      <c r="U45" s="4">
        <v>0.28961833434852241</v>
      </c>
      <c r="V45" s="11">
        <v>8.7966013394754535E-5</v>
      </c>
      <c r="W45" s="11">
        <v>1.0420413329523931E-4</v>
      </c>
      <c r="X45" s="11">
        <v>4.6936147724216708E-6</v>
      </c>
      <c r="Y45" s="4"/>
      <c r="Z45" s="10">
        <v>198.45594992752373</v>
      </c>
      <c r="AA45" s="10">
        <v>89726.651728331315</v>
      </c>
      <c r="AB45" s="4"/>
      <c r="AC45" s="11">
        <f t="shared" si="1"/>
        <v>5.8499999999999996E-2</v>
      </c>
      <c r="AD45" s="11">
        <f t="shared" si="2"/>
        <v>4.6E-5</v>
      </c>
      <c r="AE45" s="4"/>
      <c r="AF45" s="4">
        <v>10.837033303266036</v>
      </c>
      <c r="AH45" s="4">
        <v>10.006289122201192</v>
      </c>
      <c r="AJ45" s="4">
        <v>2.4133258543761045</v>
      </c>
      <c r="AL45" s="9">
        <f t="shared" si="4"/>
        <v>2061</v>
      </c>
      <c r="AM45" s="4">
        <v>162.73860678009532</v>
      </c>
      <c r="AO45" s="17">
        <v>0.11940000000000001</v>
      </c>
      <c r="AQ45" s="3">
        <f>AQ44/AQ43*AQ44</f>
        <v>2.5072962884163625</v>
      </c>
    </row>
    <row r="46" spans="2:43">
      <c r="B46" s="2">
        <v>46478</v>
      </c>
      <c r="C46" s="9">
        <f t="shared" si="0"/>
        <v>2027</v>
      </c>
      <c r="D46" s="3">
        <v>44.287168584747633</v>
      </c>
      <c r="E46" s="3">
        <v>35.813913172939046</v>
      </c>
      <c r="G46" s="4">
        <v>3.0600192334523384</v>
      </c>
      <c r="AM46" s="4"/>
      <c r="AO46" s="17"/>
      <c r="AQ46" s="3"/>
    </row>
    <row r="47" spans="2:43">
      <c r="B47" s="2">
        <v>46508</v>
      </c>
      <c r="C47" s="9">
        <f t="shared" si="0"/>
        <v>2027</v>
      </c>
      <c r="D47" s="3">
        <v>39.597267359399247</v>
      </c>
      <c r="E47" s="3">
        <v>32.178111326353751</v>
      </c>
      <c r="G47" s="4">
        <v>2.8197178632864652</v>
      </c>
    </row>
    <row r="48" spans="2:43">
      <c r="B48" s="2">
        <v>46539</v>
      </c>
      <c r="C48" s="9">
        <f t="shared" si="0"/>
        <v>2027</v>
      </c>
      <c r="D48" s="3">
        <v>43.452160072218753</v>
      </c>
      <c r="E48" s="3">
        <v>32.770839483091265</v>
      </c>
      <c r="G48" s="4">
        <v>2.9405211203866721</v>
      </c>
    </row>
    <row r="49" spans="2:7">
      <c r="B49" s="2">
        <v>46569</v>
      </c>
      <c r="C49" s="9">
        <f t="shared" si="0"/>
        <v>2027</v>
      </c>
      <c r="D49" s="3">
        <v>63.015011837796145</v>
      </c>
      <c r="E49" s="3">
        <v>41.138484373196157</v>
      </c>
      <c r="G49" s="4">
        <v>3.1125100181095942</v>
      </c>
    </row>
    <row r="50" spans="2:7">
      <c r="B50" s="2">
        <v>46600</v>
      </c>
      <c r="C50" s="9">
        <f t="shared" si="0"/>
        <v>2027</v>
      </c>
      <c r="D50" s="3">
        <v>59.801885792720647</v>
      </c>
      <c r="E50" s="3">
        <v>38.231824964349329</v>
      </c>
      <c r="G50" s="4">
        <v>3.1424105628469636</v>
      </c>
    </row>
    <row r="51" spans="2:7">
      <c r="B51" s="2">
        <v>46631</v>
      </c>
      <c r="C51" s="9">
        <f t="shared" si="0"/>
        <v>2027</v>
      </c>
      <c r="D51" s="3">
        <v>39.280716951026818</v>
      </c>
      <c r="E51" s="3">
        <v>29.852248496857037</v>
      </c>
      <c r="G51" s="4">
        <v>2.6249281699803593</v>
      </c>
    </row>
    <row r="52" spans="2:7">
      <c r="B52" s="2">
        <v>46661</v>
      </c>
      <c r="C52" s="9">
        <f t="shared" si="0"/>
        <v>2027</v>
      </c>
      <c r="D52" s="3">
        <v>37.025092525912449</v>
      </c>
      <c r="E52" s="3">
        <v>30.452023584458196</v>
      </c>
      <c r="G52" s="4">
        <v>2.6232463208326671</v>
      </c>
    </row>
    <row r="53" spans="2:7">
      <c r="B53" s="2">
        <v>46692</v>
      </c>
      <c r="C53" s="9">
        <f t="shared" si="0"/>
        <v>2027</v>
      </c>
      <c r="D53" s="3">
        <v>40.625686121584323</v>
      </c>
      <c r="E53" s="3">
        <v>31.895193852018661</v>
      </c>
      <c r="G53" s="4">
        <v>4.9363576689868918</v>
      </c>
    </row>
    <row r="54" spans="2:7">
      <c r="B54" s="2">
        <v>46722</v>
      </c>
      <c r="C54" s="9">
        <f t="shared" si="0"/>
        <v>2027</v>
      </c>
      <c r="D54" s="3">
        <v>62.794428760478709</v>
      </c>
      <c r="E54" s="3">
        <v>51.848021078290266</v>
      </c>
      <c r="G54" s="4">
        <v>6.4609061780656525</v>
      </c>
    </row>
    <row r="55" spans="2:7">
      <c r="B55" s="2">
        <v>46753</v>
      </c>
      <c r="C55" s="9">
        <f t="shared" si="0"/>
        <v>2028</v>
      </c>
      <c r="D55" s="3">
        <v>112.49087947186241</v>
      </c>
      <c r="E55" s="3">
        <v>98.038603862560379</v>
      </c>
      <c r="G55" s="4">
        <v>9.3338863716891023</v>
      </c>
    </row>
    <row r="56" spans="2:7">
      <c r="B56" s="2">
        <v>46784</v>
      </c>
      <c r="C56" s="9">
        <f t="shared" si="0"/>
        <v>2028</v>
      </c>
      <c r="D56" s="3">
        <v>93.361842602713097</v>
      </c>
      <c r="E56" s="3">
        <v>83.804745976395083</v>
      </c>
      <c r="G56" s="4">
        <v>9.0805759301341489</v>
      </c>
    </row>
    <row r="57" spans="2:7">
      <c r="B57" s="2">
        <v>46813</v>
      </c>
      <c r="C57" s="9">
        <f t="shared" si="0"/>
        <v>2028</v>
      </c>
      <c r="D57" s="3">
        <v>51.743290741406234</v>
      </c>
      <c r="E57" s="3">
        <v>43.003835623337018</v>
      </c>
      <c r="G57" s="4">
        <v>6.3893407265589648</v>
      </c>
    </row>
    <row r="58" spans="2:7">
      <c r="B58" s="2">
        <v>46844</v>
      </c>
      <c r="C58" s="9">
        <f t="shared" si="0"/>
        <v>2028</v>
      </c>
      <c r="D58" s="3">
        <v>45.411872563332409</v>
      </c>
      <c r="E58" s="3">
        <v>36.723432835665164</v>
      </c>
      <c r="G58" s="4">
        <v>3.3683490469346014</v>
      </c>
    </row>
    <row r="59" spans="2:7">
      <c r="B59" s="2">
        <v>46874</v>
      </c>
      <c r="C59" s="9">
        <f t="shared" si="0"/>
        <v>2028</v>
      </c>
      <c r="D59" s="3">
        <v>40.60286797834555</v>
      </c>
      <c r="E59" s="3">
        <v>32.99529722892143</v>
      </c>
      <c r="G59" s="4">
        <v>3.1292025170119988</v>
      </c>
    </row>
    <row r="60" spans="2:7">
      <c r="B60" s="2">
        <v>46905</v>
      </c>
      <c r="C60" s="9">
        <f t="shared" si="0"/>
        <v>2028</v>
      </c>
      <c r="D60" s="3">
        <v>44.555658418874359</v>
      </c>
      <c r="E60" s="3">
        <v>33.6030781365438</v>
      </c>
      <c r="G60" s="4">
        <v>3.2568597318492394</v>
      </c>
    </row>
    <row r="61" spans="2:7">
      <c r="B61" s="2">
        <v>46935</v>
      </c>
      <c r="C61" s="9">
        <f t="shared" si="0"/>
        <v>2028</v>
      </c>
      <c r="D61" s="3">
        <v>64.615322645404305</v>
      </c>
      <c r="E61" s="3">
        <v>42.183225288591146</v>
      </c>
      <c r="G61" s="4">
        <v>3.4352948881269918</v>
      </c>
    </row>
    <row r="62" spans="2:7">
      <c r="B62" s="2">
        <v>46966</v>
      </c>
      <c r="C62" s="9">
        <f t="shared" si="0"/>
        <v>2028</v>
      </c>
      <c r="D62" s="3">
        <v>61.320596991185241</v>
      </c>
      <c r="E62" s="3">
        <v>39.202749207647408</v>
      </c>
      <c r="G62" s="4">
        <v>3.4686797926677513</v>
      </c>
    </row>
    <row r="63" spans="2:7">
      <c r="B63" s="2">
        <v>46997</v>
      </c>
      <c r="C63" s="9">
        <f t="shared" si="0"/>
        <v>2028</v>
      </c>
      <c r="D63" s="3">
        <v>40.278278548398788</v>
      </c>
      <c r="E63" s="3">
        <v>30.610367467363535</v>
      </c>
      <c r="G63" s="4">
        <v>2.961292515544764</v>
      </c>
    </row>
    <row r="64" spans="2:7">
      <c r="B64" s="2">
        <v>47027</v>
      </c>
      <c r="C64" s="9">
        <f t="shared" si="0"/>
        <v>2028</v>
      </c>
      <c r="D64" s="3">
        <v>37.965370945194934</v>
      </c>
      <c r="E64" s="3">
        <v>31.225374267644412</v>
      </c>
      <c r="G64" s="4">
        <v>2.9679982458734391</v>
      </c>
    </row>
    <row r="65" spans="2:7">
      <c r="B65" s="2">
        <v>47058</v>
      </c>
      <c r="C65" s="9">
        <f t="shared" si="0"/>
        <v>2028</v>
      </c>
      <c r="D65" s="3">
        <v>41.657404162584093</v>
      </c>
      <c r="E65" s="3">
        <v>32.705194865166575</v>
      </c>
      <c r="G65" s="4">
        <v>5.2713781897961676</v>
      </c>
    </row>
    <row r="66" spans="2:7">
      <c r="B66" s="2">
        <v>47088</v>
      </c>
      <c r="C66" s="9">
        <f t="shared" si="0"/>
        <v>2028</v>
      </c>
      <c r="D66" s="3">
        <v>64.389137704779841</v>
      </c>
      <c r="E66" s="3">
        <v>53.164738255115694</v>
      </c>
      <c r="G66" s="4">
        <v>6.8092816811168237</v>
      </c>
    </row>
    <row r="67" spans="2:7">
      <c r="B67" s="2">
        <v>47119</v>
      </c>
      <c r="C67" s="9">
        <f t="shared" si="0"/>
        <v>2029</v>
      </c>
      <c r="D67" s="3">
        <v>115.42961138431851</v>
      </c>
      <c r="E67" s="3">
        <v>100.59978193474012</v>
      </c>
      <c r="G67" s="4">
        <v>9.7816515633742132</v>
      </c>
    </row>
    <row r="68" spans="2:7">
      <c r="B68" s="2">
        <v>47150</v>
      </c>
      <c r="C68" s="9">
        <f t="shared" si="0"/>
        <v>2029</v>
      </c>
      <c r="D68" s="3">
        <v>95.800844124884719</v>
      </c>
      <c r="E68" s="3">
        <v>85.994076192074587</v>
      </c>
      <c r="G68" s="4">
        <v>9.5142501038630485</v>
      </c>
    </row>
    <row r="69" spans="2:7">
      <c r="B69" s="2">
        <v>47178</v>
      </c>
      <c r="C69" s="9">
        <f t="shared" si="0"/>
        <v>2029</v>
      </c>
      <c r="D69" s="3">
        <v>53.095041749765095</v>
      </c>
      <c r="E69" s="3">
        <v>44.127275538623017</v>
      </c>
      <c r="G69" s="4">
        <v>6.7248165220958001</v>
      </c>
    </row>
    <row r="70" spans="2:7">
      <c r="B70" s="2">
        <v>47209</v>
      </c>
      <c r="C70" s="9">
        <f t="shared" si="0"/>
        <v>2029</v>
      </c>
      <c r="D70" s="3">
        <v>46.598220467560814</v>
      </c>
      <c r="E70" s="3">
        <v>37.682802382030047</v>
      </c>
      <c r="G70" s="4">
        <v>3.5920330390908952</v>
      </c>
    </row>
    <row r="71" spans="2:7">
      <c r="B71" s="2">
        <v>47239</v>
      </c>
      <c r="C71" s="9">
        <f t="shared" si="0"/>
        <v>2029</v>
      </c>
      <c r="D71" s="3">
        <v>41.663584584219826</v>
      </c>
      <c r="E71" s="3">
        <v>33.857272291991848</v>
      </c>
      <c r="G71" s="4">
        <v>3.3442232322903451</v>
      </c>
    </row>
    <row r="72" spans="2:7">
      <c r="B72" s="2">
        <v>47270</v>
      </c>
      <c r="C72" s="9">
        <f t="shared" ref="C72:C135" si="7">YEAR(B72)</f>
        <v>2029</v>
      </c>
      <c r="D72" s="3">
        <v>45.719638431216524</v>
      </c>
      <c r="E72" s="3">
        <v>34.480930977060687</v>
      </c>
      <c r="G72" s="4">
        <v>3.4788446552573449</v>
      </c>
    </row>
    <row r="73" spans="2:7">
      <c r="B73" s="2">
        <v>47300</v>
      </c>
      <c r="C73" s="9">
        <f t="shared" si="7"/>
        <v>2029</v>
      </c>
      <c r="D73" s="3">
        <v>66.303344924038853</v>
      </c>
      <c r="E73" s="3">
        <v>43.285227432301966</v>
      </c>
      <c r="G73" s="4">
        <v>3.6660325994690162</v>
      </c>
    </row>
    <row r="74" spans="2:7">
      <c r="B74" s="2">
        <v>47331</v>
      </c>
      <c r="C74" s="9">
        <f t="shared" si="7"/>
        <v>2029</v>
      </c>
      <c r="D74" s="3">
        <v>62.922547265864445</v>
      </c>
      <c r="E74" s="3">
        <v>40.226888859621091</v>
      </c>
      <c r="G74" s="4">
        <v>3.7017686876908753</v>
      </c>
    </row>
    <row r="75" spans="2:7">
      <c r="B75" s="2">
        <v>47362</v>
      </c>
      <c r="C75" s="9">
        <f t="shared" si="7"/>
        <v>2029</v>
      </c>
      <c r="D75" s="3">
        <v>41.330515521784555</v>
      </c>
      <c r="E75" s="3">
        <v>31.410038197565711</v>
      </c>
      <c r="G75" s="4">
        <v>3.1783952778290088</v>
      </c>
    </row>
    <row r="76" spans="2:7">
      <c r="B76" s="2">
        <v>47392</v>
      </c>
      <c r="C76" s="9">
        <f t="shared" si="7"/>
        <v>2029</v>
      </c>
      <c r="D76" s="3">
        <v>38.957185105495682</v>
      </c>
      <c r="E76" s="3">
        <v>32.041111545808953</v>
      </c>
      <c r="G76" s="4">
        <v>3.187981047065898</v>
      </c>
    </row>
    <row r="77" spans="2:7">
      <c r="B77" s="2">
        <v>47423</v>
      </c>
      <c r="C77" s="9">
        <f t="shared" si="7"/>
        <v>2029</v>
      </c>
      <c r="D77" s="3">
        <v>42.745669660884232</v>
      </c>
      <c r="E77" s="3">
        <v>33.559591242051518</v>
      </c>
      <c r="G77" s="4">
        <v>5.5752386537235008</v>
      </c>
    </row>
    <row r="78" spans="2:7">
      <c r="B78" s="2">
        <v>47453</v>
      </c>
      <c r="C78" s="9">
        <f t="shared" si="7"/>
        <v>2029</v>
      </c>
      <c r="D78" s="3">
        <v>66.071251087455437</v>
      </c>
      <c r="E78" s="3">
        <v>54.55362341328324</v>
      </c>
      <c r="G78" s="4">
        <v>7.1753626868950677</v>
      </c>
    </row>
    <row r="79" spans="2:7">
      <c r="B79" s="2">
        <v>47484</v>
      </c>
      <c r="C79" s="9">
        <f t="shared" si="7"/>
        <v>2030</v>
      </c>
      <c r="D79" s="3">
        <v>116.08785403878146</v>
      </c>
      <c r="E79" s="3">
        <v>101.17345680642138</v>
      </c>
      <c r="G79" s="4">
        <v>10.09796125989407</v>
      </c>
    </row>
    <row r="80" spans="2:7">
      <c r="B80" s="2">
        <v>47515</v>
      </c>
      <c r="C80" s="9">
        <f t="shared" si="7"/>
        <v>2030</v>
      </c>
      <c r="D80" s="3">
        <v>96.347152833545266</v>
      </c>
      <c r="E80" s="3">
        <v>86.484461356694922</v>
      </c>
      <c r="G80" s="4">
        <v>9.8189018969327826</v>
      </c>
    </row>
    <row r="81" spans="2:7">
      <c r="B81" s="2">
        <v>47543</v>
      </c>
      <c r="C81" s="9">
        <f t="shared" si="7"/>
        <v>2030</v>
      </c>
      <c r="D81" s="3">
        <v>53.397818661174973</v>
      </c>
      <c r="E81" s="3">
        <v>44.378913351801231</v>
      </c>
      <c r="G81" s="4">
        <v>6.9872520591313512</v>
      </c>
    </row>
    <row r="82" spans="2:7">
      <c r="B82" s="2">
        <v>47574</v>
      </c>
      <c r="C82" s="9">
        <f t="shared" si="7"/>
        <v>2030</v>
      </c>
      <c r="D82" s="3">
        <v>46.863948957555401</v>
      </c>
      <c r="E82" s="3">
        <v>37.897690291380833</v>
      </c>
      <c r="G82" s="4">
        <v>3.8046050776931359</v>
      </c>
    </row>
    <row r="83" spans="2:7">
      <c r="B83" s="2">
        <v>47604</v>
      </c>
      <c r="C83" s="9">
        <f t="shared" si="7"/>
        <v>2030</v>
      </c>
      <c r="D83" s="3">
        <v>41.90117308670424</v>
      </c>
      <c r="E83" s="3">
        <v>34.050344940501027</v>
      </c>
      <c r="G83" s="4">
        <v>3.553143346288798</v>
      </c>
    </row>
    <row r="84" spans="2:7">
      <c r="B84" s="2">
        <v>47635</v>
      </c>
      <c r="C84" s="9">
        <f t="shared" si="7"/>
        <v>2030</v>
      </c>
      <c r="D84" s="3">
        <v>45.980356766842306</v>
      </c>
      <c r="E84" s="3">
        <v>34.67756006783295</v>
      </c>
      <c r="G84" s="4">
        <v>3.6934226283369913</v>
      </c>
    </row>
    <row r="85" spans="2:7">
      <c r="B85" s="2">
        <v>47665</v>
      </c>
      <c r="C85" s="9">
        <f t="shared" si="7"/>
        <v>2030</v>
      </c>
      <c r="D85" s="3">
        <v>66.681442790255019</v>
      </c>
      <c r="E85" s="3">
        <v>43.53206342752339</v>
      </c>
      <c r="G85" s="4">
        <v>3.8869631801013589</v>
      </c>
    </row>
    <row r="86" spans="2:7">
      <c r="B86" s="2">
        <v>47696</v>
      </c>
      <c r="C86" s="9">
        <f t="shared" si="7"/>
        <v>2030</v>
      </c>
      <c r="D86" s="3">
        <v>63.281365978334613</v>
      </c>
      <c r="E86" s="3">
        <v>40.456284538824946</v>
      </c>
      <c r="G86" s="4">
        <v>3.9250188076150341</v>
      </c>
    </row>
    <row r="87" spans="2:7">
      <c r="B87" s="2">
        <v>47727</v>
      </c>
      <c r="C87" s="9">
        <f t="shared" si="7"/>
        <v>2030</v>
      </c>
      <c r="D87" s="3">
        <v>41.566204682660285</v>
      </c>
      <c r="E87" s="3">
        <v>31.589155381380099</v>
      </c>
      <c r="G87" s="4">
        <v>3.3976923470545133</v>
      </c>
    </row>
    <row r="88" spans="2:7">
      <c r="B88" s="2">
        <v>47757</v>
      </c>
      <c r="C88" s="9">
        <f t="shared" si="7"/>
        <v>2030</v>
      </c>
      <c r="D88" s="3">
        <v>39.179340240791667</v>
      </c>
      <c r="E88" s="3">
        <v>32.223827454343336</v>
      </c>
      <c r="G88" s="4">
        <v>3.4115603386893856</v>
      </c>
    </row>
    <row r="89" spans="2:7">
      <c r="B89" s="2">
        <v>47788</v>
      </c>
      <c r="C89" s="9">
        <f t="shared" si="7"/>
        <v>2030</v>
      </c>
      <c r="D89" s="3">
        <v>42.989428803160955</v>
      </c>
      <c r="E89" s="3">
        <v>33.750966350716752</v>
      </c>
      <c r="G89" s="4">
        <v>5.8346829021956825</v>
      </c>
    </row>
    <row r="90" spans="2:7">
      <c r="B90" s="2">
        <v>47818</v>
      </c>
      <c r="C90" s="9">
        <f t="shared" si="7"/>
        <v>2030</v>
      </c>
      <c r="D90" s="3">
        <v>66.448025427920754</v>
      </c>
      <c r="E90" s="3">
        <v>54.864717953544421</v>
      </c>
      <c r="G90" s="4">
        <v>7.4686080594581989</v>
      </c>
    </row>
    <row r="91" spans="2:7">
      <c r="B91" s="2">
        <v>47849</v>
      </c>
      <c r="C91" s="9">
        <f t="shared" si="7"/>
        <v>2031</v>
      </c>
      <c r="D91" s="3">
        <v>117.28882389589333</v>
      </c>
      <c r="E91" s="3">
        <v>102.2201319557762</v>
      </c>
      <c r="G91" s="4">
        <v>10.494430197191232</v>
      </c>
    </row>
    <row r="92" spans="2:7">
      <c r="B92" s="2">
        <v>47880</v>
      </c>
      <c r="C92" s="9">
        <f t="shared" si="7"/>
        <v>2031</v>
      </c>
      <c r="D92" s="3">
        <v>97.343898163448458</v>
      </c>
      <c r="E92" s="3">
        <v>87.379173659355359</v>
      </c>
      <c r="G92" s="4">
        <v>10.203025036904387</v>
      </c>
    </row>
    <row r="93" spans="2:7">
      <c r="B93" s="2">
        <v>47908</v>
      </c>
      <c r="C93" s="9">
        <f t="shared" si="7"/>
        <v>2031</v>
      </c>
      <c r="D93" s="3">
        <v>53.950237957565562</v>
      </c>
      <c r="E93" s="3">
        <v>44.838028886912142</v>
      </c>
      <c r="G93" s="4">
        <v>7.2823395917827778</v>
      </c>
    </row>
    <row r="94" spans="2:7">
      <c r="B94" s="2">
        <v>47939</v>
      </c>
      <c r="C94" s="9">
        <f t="shared" si="7"/>
        <v>2031</v>
      </c>
      <c r="D94" s="3">
        <v>47.348773063826251</v>
      </c>
      <c r="E94" s="3">
        <v>38.289755284492898</v>
      </c>
      <c r="G94" s="4">
        <v>3.9984705619320975</v>
      </c>
    </row>
    <row r="95" spans="2:7">
      <c r="B95" s="2">
        <v>47969</v>
      </c>
      <c r="C95" s="9">
        <f t="shared" si="7"/>
        <v>2031</v>
      </c>
      <c r="D95" s="3">
        <v>42.334655523531332</v>
      </c>
      <c r="E95" s="3">
        <v>34.402607786915105</v>
      </c>
      <c r="G95" s="4">
        <v>3.7391483423528955</v>
      </c>
    </row>
    <row r="96" spans="2:7">
      <c r="B96" s="2">
        <v>48000</v>
      </c>
      <c r="C96" s="9">
        <f t="shared" si="7"/>
        <v>2031</v>
      </c>
      <c r="D96" s="3">
        <v>46.456039799778544</v>
      </c>
      <c r="E96" s="3">
        <v>35.036311676297871</v>
      </c>
      <c r="G96" s="4">
        <v>3.8855372716896688</v>
      </c>
    </row>
    <row r="97" spans="2:7">
      <c r="B97" s="2">
        <v>48030</v>
      </c>
      <c r="C97" s="9">
        <f t="shared" si="7"/>
        <v>2031</v>
      </c>
      <c r="D97" s="3">
        <v>67.371285870592018</v>
      </c>
      <c r="E97" s="3">
        <v>43.982418001024868</v>
      </c>
      <c r="G97" s="4">
        <v>4.0868148613084045</v>
      </c>
    </row>
    <row r="98" spans="2:7">
      <c r="B98" s="2">
        <v>48061</v>
      </c>
      <c r="C98" s="9">
        <f t="shared" si="7"/>
        <v>2031</v>
      </c>
      <c r="D98" s="3">
        <v>63.936034063003099</v>
      </c>
      <c r="E98" s="3">
        <v>40.87481909322922</v>
      </c>
      <c r="G98" s="4">
        <v>4.1269016998675756</v>
      </c>
    </row>
    <row r="99" spans="2:7">
      <c r="B99" s="2">
        <v>48092</v>
      </c>
      <c r="C99" s="9">
        <f t="shared" si="7"/>
        <v>2031</v>
      </c>
      <c r="D99" s="3">
        <v>41.996221753022702</v>
      </c>
      <c r="E99" s="3">
        <v>31.915956352410081</v>
      </c>
      <c r="G99" s="4">
        <v>3.5848563676205769</v>
      </c>
    </row>
    <row r="100" spans="2:7">
      <c r="B100" s="2">
        <v>48122</v>
      </c>
      <c r="C100" s="9">
        <f t="shared" si="7"/>
        <v>2031</v>
      </c>
      <c r="D100" s="3">
        <v>39.584664355362705</v>
      </c>
      <c r="E100" s="3">
        <v>32.557194332160819</v>
      </c>
      <c r="G100" s="4">
        <v>3.6011017066331164</v>
      </c>
    </row>
    <row r="101" spans="2:7">
      <c r="B101" s="2">
        <v>48153</v>
      </c>
      <c r="C101" s="9">
        <f t="shared" si="7"/>
        <v>2031</v>
      </c>
      <c r="D101" s="3">
        <v>43.43416962979218</v>
      </c>
      <c r="E101" s="3">
        <v>34.100132019866486</v>
      </c>
      <c r="G101" s="4">
        <v>6.1002903754112108</v>
      </c>
    </row>
    <row r="102" spans="2:7">
      <c r="B102" s="2">
        <v>48183</v>
      </c>
      <c r="C102" s="9">
        <f t="shared" si="7"/>
        <v>2031</v>
      </c>
      <c r="D102" s="3">
        <v>67.135453723191645</v>
      </c>
      <c r="E102" s="3">
        <v>55.432312841284691</v>
      </c>
      <c r="G102" s="4">
        <v>7.7900883532825898</v>
      </c>
    </row>
    <row r="103" spans="2:7">
      <c r="B103" s="2">
        <v>48214</v>
      </c>
      <c r="C103" s="9">
        <f t="shared" si="7"/>
        <v>2032</v>
      </c>
      <c r="D103" s="3">
        <v>119.77586216429647</v>
      </c>
      <c r="E103" s="3">
        <v>104.38764776445109</v>
      </c>
      <c r="G103" s="4">
        <v>10.690400676735791</v>
      </c>
    </row>
    <row r="104" spans="2:7">
      <c r="B104" s="2">
        <v>48245</v>
      </c>
      <c r="C104" s="9">
        <f t="shared" si="7"/>
        <v>2032</v>
      </c>
      <c r="D104" s="3">
        <v>99.408016396426248</v>
      </c>
      <c r="E104" s="3">
        <v>89.231995961889083</v>
      </c>
      <c r="G104" s="4">
        <v>10.391341358523697</v>
      </c>
    </row>
    <row r="105" spans="2:7">
      <c r="B105" s="2">
        <v>48274</v>
      </c>
      <c r="C105" s="9">
        <f t="shared" si="7"/>
        <v>2032</v>
      </c>
      <c r="D105" s="3">
        <v>55.094219983585518</v>
      </c>
      <c r="E105" s="3">
        <v>45.788792054428399</v>
      </c>
      <c r="G105" s="4">
        <v>7.4513772097409614</v>
      </c>
    </row>
    <row r="106" spans="2:7">
      <c r="B106" s="2">
        <v>48305</v>
      </c>
      <c r="C106" s="9">
        <f t="shared" si="7"/>
        <v>2032</v>
      </c>
      <c r="D106" s="3">
        <v>48.352775036564893</v>
      </c>
      <c r="E106" s="3">
        <v>39.101666287751407</v>
      </c>
      <c r="G106" s="4">
        <v>4.1439868152799164</v>
      </c>
    </row>
    <row r="107" spans="2:7">
      <c r="B107" s="2">
        <v>48335</v>
      </c>
      <c r="C107" s="9">
        <f t="shared" si="7"/>
        <v>2032</v>
      </c>
      <c r="D107" s="3">
        <v>43.232336179449078</v>
      </c>
      <c r="E107" s="3">
        <v>35.132094188576581</v>
      </c>
      <c r="G107" s="4">
        <v>3.8830270523601125</v>
      </c>
    </row>
    <row r="108" spans="2:7">
      <c r="B108" s="2">
        <v>48366</v>
      </c>
      <c r="C108" s="9">
        <f t="shared" si="7"/>
        <v>2032</v>
      </c>
      <c r="D108" s="3">
        <v>47.441111905907441</v>
      </c>
      <c r="E108" s="3">
        <v>35.779235384016147</v>
      </c>
      <c r="G108" s="4">
        <v>4.0331082752852403</v>
      </c>
    </row>
    <row r="109" spans="2:7">
      <c r="B109" s="2">
        <v>48396</v>
      </c>
      <c r="C109" s="9">
        <f t="shared" si="7"/>
        <v>2032</v>
      </c>
      <c r="D109" s="3">
        <v>68.799853065539878</v>
      </c>
      <c r="E109" s="3">
        <v>44.915038459411797</v>
      </c>
      <c r="G109" s="4">
        <v>4.2383645586381355</v>
      </c>
    </row>
    <row r="110" spans="2:7">
      <c r="B110" s="2">
        <v>48427</v>
      </c>
      <c r="C110" s="9">
        <f t="shared" si="7"/>
        <v>2032</v>
      </c>
      <c r="D110" s="3">
        <v>65.291758829974555</v>
      </c>
      <c r="E110" s="3">
        <v>41.741544804360473</v>
      </c>
      <c r="G110" s="4">
        <v>4.280055269249849</v>
      </c>
    </row>
    <row r="111" spans="2:7">
      <c r="B111" s="2">
        <v>48458</v>
      </c>
      <c r="C111" s="9">
        <f t="shared" si="7"/>
        <v>2032</v>
      </c>
      <c r="D111" s="3">
        <v>42.886726126404596</v>
      </c>
      <c r="E111" s="3">
        <v>32.592714820817804</v>
      </c>
      <c r="G111" s="4">
        <v>3.73741963468966</v>
      </c>
    </row>
    <row r="112" spans="2:7">
      <c r="B112" s="2">
        <v>48488</v>
      </c>
      <c r="C112" s="9">
        <f t="shared" si="7"/>
        <v>2032</v>
      </c>
      <c r="D112" s="3">
        <v>40.424033118929344</v>
      </c>
      <c r="E112" s="3">
        <v>33.247549862435321</v>
      </c>
      <c r="G112" s="4">
        <v>3.7568872686992982</v>
      </c>
    </row>
    <row r="113" spans="2:7">
      <c r="B113" s="2">
        <v>48519</v>
      </c>
      <c r="C113" s="9">
        <f t="shared" si="7"/>
        <v>2032</v>
      </c>
      <c r="D113" s="3">
        <v>44.355164814478222</v>
      </c>
      <c r="E113" s="3">
        <v>34.823204606614254</v>
      </c>
      <c r="G113" s="4">
        <v>6.2723731960345974</v>
      </c>
    </row>
    <row r="114" spans="2:7">
      <c r="B114" s="2">
        <v>48549</v>
      </c>
      <c r="C114" s="9">
        <f t="shared" si="7"/>
        <v>2032</v>
      </c>
      <c r="D114" s="3">
        <v>68.559020240700491</v>
      </c>
      <c r="E114" s="3">
        <v>56.607721364988009</v>
      </c>
      <c r="G114" s="4">
        <v>7.980541589416867</v>
      </c>
    </row>
    <row r="115" spans="2:7">
      <c r="B115" s="2">
        <v>48580</v>
      </c>
      <c r="C115" s="9">
        <f t="shared" si="7"/>
        <v>2033</v>
      </c>
      <c r="D115" s="3">
        <v>124.28452940659945</v>
      </c>
      <c r="E115" s="3">
        <v>108.3170635872406</v>
      </c>
      <c r="G115" s="4">
        <v>11.132419730386099</v>
      </c>
    </row>
    <row r="116" spans="2:7">
      <c r="B116" s="2">
        <v>48611</v>
      </c>
      <c r="C116" s="9">
        <f t="shared" si="7"/>
        <v>2033</v>
      </c>
      <c r="D116" s="3">
        <v>103.14998626456288</v>
      </c>
      <c r="E116" s="3">
        <v>92.590914611181063</v>
      </c>
      <c r="G116" s="4">
        <v>10.820938000725331</v>
      </c>
    </row>
    <row r="117" spans="2:7">
      <c r="B117" s="2">
        <v>48639</v>
      </c>
      <c r="C117" s="9">
        <f t="shared" si="7"/>
        <v>2033</v>
      </c>
      <c r="D117" s="3">
        <v>57.168106160580798</v>
      </c>
      <c r="E117" s="3">
        <v>47.51239832258652</v>
      </c>
      <c r="G117" s="4">
        <v>7.7603246508581707</v>
      </c>
    </row>
    <row r="118" spans="2:7">
      <c r="B118" s="2">
        <v>48670</v>
      </c>
      <c r="C118" s="9">
        <f t="shared" si="7"/>
        <v>2033</v>
      </c>
      <c r="D118" s="3">
        <v>50.172896127263165</v>
      </c>
      <c r="E118" s="3">
        <v>40.573552181331713</v>
      </c>
      <c r="G118" s="4">
        <v>4.3171585348731067</v>
      </c>
    </row>
    <row r="119" spans="2:7">
      <c r="B119" s="2">
        <v>48700</v>
      </c>
      <c r="C119" s="9">
        <f t="shared" si="7"/>
        <v>2033</v>
      </c>
      <c r="D119" s="3">
        <v>44.859710964471624</v>
      </c>
      <c r="E119" s="3">
        <v>36.454555320221473</v>
      </c>
      <c r="G119" s="4">
        <v>4.0454915361696564</v>
      </c>
    </row>
    <row r="120" spans="2:7">
      <c r="B120" s="2">
        <v>48731</v>
      </c>
      <c r="C120" s="9">
        <f t="shared" si="7"/>
        <v>2033</v>
      </c>
      <c r="D120" s="3">
        <v>49.226915684094344</v>
      </c>
      <c r="E120" s="3">
        <v>37.126056551617374</v>
      </c>
      <c r="G120" s="4">
        <v>4.201802959877643</v>
      </c>
    </row>
    <row r="121" spans="2:7">
      <c r="B121" s="2">
        <v>48761</v>
      </c>
      <c r="C121" s="9">
        <f t="shared" si="7"/>
        <v>2033</v>
      </c>
      <c r="D121" s="3">
        <v>71.389654033671192</v>
      </c>
      <c r="E121" s="3">
        <v>46.60575442613095</v>
      </c>
      <c r="G121" s="4">
        <v>4.4155517153313033</v>
      </c>
    </row>
    <row r="122" spans="2:7">
      <c r="B122" s="2">
        <v>48792</v>
      </c>
      <c r="C122" s="9">
        <f t="shared" si="7"/>
        <v>2033</v>
      </c>
      <c r="D122" s="3">
        <v>67.749506233414266</v>
      </c>
      <c r="E122" s="3">
        <v>43.31280242089418</v>
      </c>
      <c r="G122" s="4">
        <v>4.4589883047544667</v>
      </c>
    </row>
    <row r="123" spans="2:7">
      <c r="B123" s="2">
        <v>48823</v>
      </c>
      <c r="C123" s="9">
        <f t="shared" si="7"/>
        <v>2033</v>
      </c>
      <c r="D123" s="3">
        <v>44.501091272451347</v>
      </c>
      <c r="E123" s="3">
        <v>33.819587272370462</v>
      </c>
      <c r="G123" s="4">
        <v>3.8941622376786227</v>
      </c>
    </row>
    <row r="124" spans="2:7">
      <c r="B124" s="2">
        <v>48853</v>
      </c>
      <c r="C124" s="9">
        <f t="shared" si="7"/>
        <v>2033</v>
      </c>
      <c r="D124" s="3">
        <v>41.945696253986419</v>
      </c>
      <c r="E124" s="3">
        <v>34.499071965828541</v>
      </c>
      <c r="G124" s="4">
        <v>3.914510162933075</v>
      </c>
    </row>
    <row r="125" spans="2:7">
      <c r="B125" s="2">
        <v>48884</v>
      </c>
      <c r="C125" s="9">
        <f t="shared" si="7"/>
        <v>2033</v>
      </c>
      <c r="D125" s="3">
        <v>46.024805717180904</v>
      </c>
      <c r="E125" s="3">
        <v>36.134038350949908</v>
      </c>
      <c r="G125" s="4">
        <v>6.5332204996296035</v>
      </c>
    </row>
    <row r="126" spans="2:7">
      <c r="B126" s="2">
        <v>48914</v>
      </c>
      <c r="C126" s="9">
        <f t="shared" si="7"/>
        <v>2033</v>
      </c>
      <c r="D126" s="3">
        <v>71.139755650474683</v>
      </c>
      <c r="E126" s="3">
        <v>58.738579572709725</v>
      </c>
      <c r="G126" s="4">
        <v>8.3116766397250483</v>
      </c>
    </row>
    <row r="127" spans="2:7">
      <c r="B127" s="2">
        <v>48945</v>
      </c>
      <c r="C127" s="9">
        <f t="shared" si="7"/>
        <v>2034</v>
      </c>
      <c r="D127" s="3">
        <v>138.7133393967932</v>
      </c>
      <c r="E127" s="3">
        <v>120.89213094806242</v>
      </c>
      <c r="G127" s="4">
        <v>11.360685529170709</v>
      </c>
    </row>
    <row r="128" spans="2:7">
      <c r="B128" s="2">
        <v>48976</v>
      </c>
      <c r="C128" s="9">
        <f t="shared" si="7"/>
        <v>2034</v>
      </c>
      <c r="D128" s="3">
        <v>115.12518188551877</v>
      </c>
      <c r="E128" s="3">
        <v>103.3402550167943</v>
      </c>
      <c r="G128" s="4">
        <v>11.042776096341809</v>
      </c>
    </row>
    <row r="129" spans="2:7">
      <c r="B129" s="2">
        <v>49004</v>
      </c>
      <c r="C129" s="9">
        <f t="shared" si="7"/>
        <v>2034</v>
      </c>
      <c r="D129" s="3">
        <v>63.805036317766117</v>
      </c>
      <c r="E129" s="3">
        <v>53.028349268759548</v>
      </c>
      <c r="G129" s="4">
        <v>7.9200578544375402</v>
      </c>
    </row>
    <row r="130" spans="2:7">
      <c r="B130" s="2">
        <v>49035</v>
      </c>
      <c r="C130" s="9">
        <f t="shared" si="7"/>
        <v>2034</v>
      </c>
      <c r="D130" s="3">
        <v>55.997717513597088</v>
      </c>
      <c r="E130" s="3">
        <v>45.283937921590713</v>
      </c>
      <c r="G130" s="4">
        <v>4.4069896914743785</v>
      </c>
    </row>
    <row r="131" spans="2:7">
      <c r="B131" s="2">
        <v>49065</v>
      </c>
      <c r="C131" s="9">
        <f t="shared" si="7"/>
        <v>2034</v>
      </c>
      <c r="D131" s="3">
        <v>50.067698224123291</v>
      </c>
      <c r="E131" s="3">
        <v>40.686746201128912</v>
      </c>
      <c r="G131" s="4">
        <v>4.1298115092754157</v>
      </c>
    </row>
    <row r="132" spans="2:7">
      <c r="B132" s="2">
        <v>49096</v>
      </c>
      <c r="C132" s="9">
        <f t="shared" si="7"/>
        <v>2034</v>
      </c>
      <c r="D132" s="3">
        <v>54.941913489536169</v>
      </c>
      <c r="E132" s="3">
        <v>41.436205354739691</v>
      </c>
      <c r="G132" s="4">
        <v>4.2893457554413601</v>
      </c>
    </row>
    <row r="133" spans="2:7">
      <c r="B133" s="2">
        <v>49126</v>
      </c>
      <c r="C133" s="9">
        <f t="shared" si="7"/>
        <v>2034</v>
      </c>
      <c r="D133" s="3">
        <v>79.677634510691163</v>
      </c>
      <c r="E133" s="3">
        <v>52.016448567026714</v>
      </c>
      <c r="G133" s="4">
        <v>4.5074814112725816</v>
      </c>
    </row>
    <row r="134" spans="2:7">
      <c r="B134" s="2">
        <v>49157</v>
      </c>
      <c r="C134" s="9">
        <f t="shared" si="7"/>
        <v>2034</v>
      </c>
      <c r="D134" s="3">
        <v>75.614883823358099</v>
      </c>
      <c r="E134" s="3">
        <v>48.341201363688917</v>
      </c>
      <c r="G134" s="4">
        <v>4.5518244594880706</v>
      </c>
    </row>
    <row r="135" spans="2:7">
      <c r="B135" s="2">
        <v>49188</v>
      </c>
      <c r="C135" s="9">
        <f t="shared" si="7"/>
        <v>2034</v>
      </c>
      <c r="D135" s="3">
        <v>49.667444586030975</v>
      </c>
      <c r="E135" s="3">
        <v>37.745871589732147</v>
      </c>
      <c r="G135" s="4">
        <v>3.97559304041524</v>
      </c>
    </row>
    <row r="136" spans="2:7">
      <c r="B136" s="2">
        <v>49218</v>
      </c>
      <c r="C136" s="9">
        <f t="shared" ref="C136:C199" si="8">YEAR(B136)</f>
        <v>2034</v>
      </c>
      <c r="D136" s="3">
        <v>46.815381033297456</v>
      </c>
      <c r="E136" s="3">
        <v>38.504241045275755</v>
      </c>
      <c r="G136" s="4">
        <v>3.9964121438876639</v>
      </c>
    </row>
    <row r="137" spans="2:7">
      <c r="B137" s="2">
        <v>49249</v>
      </c>
      <c r="C137" s="9">
        <f t="shared" si="8"/>
        <v>2034</v>
      </c>
      <c r="D137" s="3">
        <v>51.368054629169173</v>
      </c>
      <c r="E137" s="3">
        <v>40.329018820631326</v>
      </c>
      <c r="G137" s="4">
        <v>6.6682567035985176</v>
      </c>
    </row>
    <row r="138" spans="2:7">
      <c r="B138" s="2">
        <v>49279</v>
      </c>
      <c r="C138" s="9">
        <f t="shared" si="8"/>
        <v>2034</v>
      </c>
      <c r="D138" s="3">
        <v>79.3987241796262</v>
      </c>
      <c r="E138" s="3">
        <v>65.557833809701677</v>
      </c>
      <c r="G138" s="4">
        <v>8.4829356776659495</v>
      </c>
    </row>
    <row r="139" spans="2:7">
      <c r="B139" s="2">
        <v>49310</v>
      </c>
      <c r="C139" s="9">
        <f t="shared" si="8"/>
        <v>2035</v>
      </c>
      <c r="D139" s="3">
        <v>130.72882234233981</v>
      </c>
      <c r="E139" s="3">
        <v>113.93342542268502</v>
      </c>
      <c r="G139" s="4">
        <v>11.588929857163013</v>
      </c>
    </row>
    <row r="140" spans="2:7">
      <c r="B140" s="2">
        <v>49341</v>
      </c>
      <c r="C140" s="9">
        <f t="shared" si="8"/>
        <v>2035</v>
      </c>
      <c r="D140" s="3">
        <v>108.49842931680926</v>
      </c>
      <c r="E140" s="3">
        <v>97.391857896652368</v>
      </c>
      <c r="G140" s="4">
        <v>11.264368967012764</v>
      </c>
    </row>
    <row r="141" spans="2:7">
      <c r="B141" s="2">
        <v>49369</v>
      </c>
      <c r="C141" s="9">
        <f t="shared" si="8"/>
        <v>2035</v>
      </c>
      <c r="D141" s="3">
        <v>60.132336901440205</v>
      </c>
      <c r="E141" s="3">
        <v>49.975969728715761</v>
      </c>
      <c r="G141" s="4">
        <v>8.0831273230725778</v>
      </c>
    </row>
    <row r="142" spans="2:7">
      <c r="B142" s="2">
        <v>49400</v>
      </c>
      <c r="C142" s="9">
        <f t="shared" si="8"/>
        <v>2035</v>
      </c>
      <c r="D142" s="3">
        <v>52.774417343317175</v>
      </c>
      <c r="E142" s="3">
        <v>42.67733659398899</v>
      </c>
      <c r="G142" s="4">
        <v>4.5039968355496063</v>
      </c>
    </row>
    <row r="143" spans="2:7">
      <c r="B143" s="2">
        <v>49430</v>
      </c>
      <c r="C143" s="9">
        <f t="shared" si="8"/>
        <v>2035</v>
      </c>
      <c r="D143" s="3">
        <v>47.185737541133783</v>
      </c>
      <c r="E143" s="3">
        <v>38.344765102945935</v>
      </c>
      <c r="G143" s="4">
        <v>4.2216329852133772</v>
      </c>
    </row>
    <row r="144" spans="2:7">
      <c r="B144" s="2">
        <v>49461</v>
      </c>
      <c r="C144" s="9">
        <f t="shared" si="8"/>
        <v>2035</v>
      </c>
      <c r="D144" s="3">
        <v>51.779386747918089</v>
      </c>
      <c r="E144" s="3">
        <v>39.051084430065302</v>
      </c>
      <c r="G144" s="4">
        <v>4.3844869626544947</v>
      </c>
    </row>
    <row r="145" spans="2:7">
      <c r="B145" s="2">
        <v>49491</v>
      </c>
      <c r="C145" s="9">
        <f t="shared" si="8"/>
        <v>2035</v>
      </c>
      <c r="D145" s="3">
        <v>75.091288061419363</v>
      </c>
      <c r="E145" s="3">
        <v>49.022315324314775</v>
      </c>
      <c r="G145" s="4">
        <v>4.6070314236033543</v>
      </c>
    </row>
    <row r="146" spans="2:7">
      <c r="B146" s="2">
        <v>49522</v>
      </c>
      <c r="C146" s="9">
        <f t="shared" si="8"/>
        <v>2035</v>
      </c>
      <c r="D146" s="3">
        <v>71.262394494764578</v>
      </c>
      <c r="E146" s="3">
        <v>45.558620045990047</v>
      </c>
      <c r="G146" s="4">
        <v>4.6523675760342194</v>
      </c>
    </row>
    <row r="147" spans="2:7">
      <c r="B147" s="2">
        <v>49553</v>
      </c>
      <c r="C147" s="9">
        <f t="shared" si="8"/>
        <v>2035</v>
      </c>
      <c r="D147" s="3">
        <v>46.808523013867813</v>
      </c>
      <c r="E147" s="3">
        <v>35.573170991837152</v>
      </c>
      <c r="G147" s="4">
        <v>4.0656984307941162</v>
      </c>
    </row>
    <row r="148" spans="2:7">
      <c r="B148" s="2">
        <v>49583</v>
      </c>
      <c r="C148" s="9">
        <f t="shared" si="8"/>
        <v>2035</v>
      </c>
      <c r="D148" s="3">
        <v>44.120627883408694</v>
      </c>
      <c r="E148" s="3">
        <v>36.287887732525107</v>
      </c>
      <c r="G148" s="4">
        <v>4.0872846591510648</v>
      </c>
    </row>
    <row r="149" spans="2:7">
      <c r="B149" s="2">
        <v>49614</v>
      </c>
      <c r="C149" s="9">
        <f t="shared" si="8"/>
        <v>2035</v>
      </c>
      <c r="D149" s="3">
        <v>48.411243769995409</v>
      </c>
      <c r="E149" s="3">
        <v>38.007628967550289</v>
      </c>
      <c r="G149" s="4">
        <v>6.8091786080834318</v>
      </c>
    </row>
    <row r="150" spans="2:7">
      <c r="B150" s="2">
        <v>49644</v>
      </c>
      <c r="C150" s="9">
        <f t="shared" si="8"/>
        <v>2035</v>
      </c>
      <c r="D150" s="3">
        <v>74.828432165383759</v>
      </c>
      <c r="E150" s="3">
        <v>61.784241130130695</v>
      </c>
      <c r="G150" s="4">
        <v>8.6587400536489803</v>
      </c>
    </row>
    <row r="151" spans="2:7">
      <c r="B151" s="2">
        <v>49675</v>
      </c>
      <c r="C151" s="9">
        <f t="shared" si="8"/>
        <v>2036</v>
      </c>
      <c r="D151" s="3">
        <v>139.85383734914902</v>
      </c>
      <c r="E151" s="3">
        <v>121.88610332593009</v>
      </c>
      <c r="G151" s="4">
        <v>11.823649218663643</v>
      </c>
    </row>
    <row r="152" spans="2:7">
      <c r="B152" s="2">
        <v>49706</v>
      </c>
      <c r="C152" s="9">
        <f t="shared" si="8"/>
        <v>2036</v>
      </c>
      <c r="D152" s="3">
        <v>116.07173853808004</v>
      </c>
      <c r="E152" s="3">
        <v>104.18991626606639</v>
      </c>
      <c r="G152" s="4">
        <v>11.491648448888091</v>
      </c>
    </row>
    <row r="153" spans="2:7">
      <c r="B153" s="2">
        <v>49735</v>
      </c>
      <c r="C153" s="9">
        <f t="shared" si="8"/>
        <v>2036</v>
      </c>
      <c r="D153" s="3">
        <v>64.329639889324881</v>
      </c>
      <c r="E153" s="3">
        <v>53.464347162118806</v>
      </c>
      <c r="G153" s="4">
        <v>8.2597811400660248</v>
      </c>
    </row>
    <row r="154" spans="2:7">
      <c r="B154" s="2">
        <v>49766</v>
      </c>
      <c r="C154" s="9">
        <f t="shared" si="8"/>
        <v>2036</v>
      </c>
      <c r="D154" s="3">
        <v>56.458129485787943</v>
      </c>
      <c r="E154" s="3">
        <v>45.656261439276683</v>
      </c>
      <c r="G154" s="4">
        <v>4.6229605088621</v>
      </c>
    </row>
    <row r="155" spans="2:7">
      <c r="B155" s="2">
        <v>49796</v>
      </c>
      <c r="C155" s="9">
        <f t="shared" si="8"/>
        <v>2036</v>
      </c>
      <c r="D155" s="3">
        <v>50.479353711274669</v>
      </c>
      <c r="E155" s="3">
        <v>41.021271712029282</v>
      </c>
      <c r="G155" s="4">
        <v>4.3361326204587076</v>
      </c>
    </row>
    <row r="156" spans="2:7">
      <c r="B156" s="2">
        <v>49827</v>
      </c>
      <c r="C156" s="9">
        <f t="shared" si="8"/>
        <v>2036</v>
      </c>
      <c r="D156" s="3">
        <v>55.393644664820499</v>
      </c>
      <c r="E156" s="3">
        <v>41.776892901921386</v>
      </c>
      <c r="G156" s="4">
        <v>4.5026603611484823</v>
      </c>
    </row>
    <row r="157" spans="2:7">
      <c r="B157" s="2">
        <v>49857</v>
      </c>
      <c r="C157" s="9">
        <f t="shared" si="8"/>
        <v>2036</v>
      </c>
      <c r="D157" s="3">
        <v>80.332742227102315</v>
      </c>
      <c r="E157" s="3">
        <v>52.444126635606807</v>
      </c>
      <c r="G157" s="4">
        <v>4.7297983560681995</v>
      </c>
    </row>
    <row r="158" spans="2:7">
      <c r="B158" s="2">
        <v>49888</v>
      </c>
      <c r="C158" s="9">
        <f t="shared" si="8"/>
        <v>2036</v>
      </c>
      <c r="D158" s="3">
        <v>76.236587695121116</v>
      </c>
      <c r="E158" s="3">
        <v>48.738661632538751</v>
      </c>
      <c r="G158" s="4">
        <v>4.7763876236710487</v>
      </c>
    </row>
    <row r="159" spans="2:7">
      <c r="B159" s="2">
        <v>49919</v>
      </c>
      <c r="C159" s="9">
        <f t="shared" si="8"/>
        <v>2036</v>
      </c>
      <c r="D159" s="3">
        <v>50.075809196784654</v>
      </c>
      <c r="E159" s="3">
        <v>38.056217295813319</v>
      </c>
      <c r="G159" s="4">
        <v>4.1815683155036929</v>
      </c>
    </row>
    <row r="160" spans="2:7">
      <c r="B160" s="2">
        <v>49949</v>
      </c>
      <c r="C160" s="9">
        <f t="shared" si="8"/>
        <v>2036</v>
      </c>
      <c r="D160" s="3">
        <v>47.200296041756026</v>
      </c>
      <c r="E160" s="3">
        <v>38.820822047940069</v>
      </c>
      <c r="G160" s="4">
        <v>4.2047346376124004</v>
      </c>
    </row>
    <row r="161" spans="2:7">
      <c r="B161" s="2">
        <v>49980</v>
      </c>
      <c r="C161" s="9">
        <f t="shared" si="8"/>
        <v>2036</v>
      </c>
      <c r="D161" s="3">
        <v>51.790401617395624</v>
      </c>
      <c r="E161" s="3">
        <v>40.660603105066144</v>
      </c>
      <c r="G161" s="4">
        <v>6.9698651847405202</v>
      </c>
    </row>
    <row r="162" spans="2:7">
      <c r="B162" s="2">
        <v>50010</v>
      </c>
      <c r="C162" s="9">
        <f t="shared" si="8"/>
        <v>2036</v>
      </c>
      <c r="D162" s="3">
        <v>80.051538701577087</v>
      </c>
      <c r="E162" s="3">
        <v>66.09684884276183</v>
      </c>
      <c r="G162" s="4">
        <v>8.851724894850161</v>
      </c>
    </row>
    <row r="163" spans="2:7">
      <c r="B163" s="2">
        <v>50041</v>
      </c>
      <c r="C163" s="9">
        <f t="shared" si="8"/>
        <v>2037</v>
      </c>
      <c r="D163" s="3">
        <v>142.77206816403225</v>
      </c>
      <c r="E163" s="3">
        <v>124.42941418084627</v>
      </c>
      <c r="G163" s="4">
        <v>12.133812726379263</v>
      </c>
    </row>
    <row r="164" spans="2:7">
      <c r="B164" s="2">
        <v>50072</v>
      </c>
      <c r="C164" s="9">
        <f t="shared" si="8"/>
        <v>2037</v>
      </c>
      <c r="D164" s="3">
        <v>118.49372516754421</v>
      </c>
      <c r="E164" s="3">
        <v>106.36397333887069</v>
      </c>
      <c r="G164" s="4">
        <v>11.792959682325804</v>
      </c>
    </row>
    <row r="165" spans="2:7">
      <c r="B165" s="2">
        <v>50100</v>
      </c>
      <c r="C165" s="9">
        <f t="shared" si="8"/>
        <v>2037</v>
      </c>
      <c r="D165" s="3">
        <v>65.671960850934965</v>
      </c>
      <c r="E165" s="3">
        <v>54.579949767977944</v>
      </c>
      <c r="G165" s="4">
        <v>8.4785927211045546</v>
      </c>
    </row>
    <row r="166" spans="2:7">
      <c r="B166" s="2">
        <v>50131</v>
      </c>
      <c r="C166" s="9">
        <f t="shared" si="8"/>
        <v>2037</v>
      </c>
      <c r="D166" s="3">
        <v>57.636201223675059</v>
      </c>
      <c r="E166" s="3">
        <v>46.608938259232907</v>
      </c>
      <c r="G166" s="4">
        <v>4.7488137203272816</v>
      </c>
    </row>
    <row r="167" spans="2:7">
      <c r="B167" s="2">
        <v>50161</v>
      </c>
      <c r="C167" s="9">
        <f t="shared" si="8"/>
        <v>2037</v>
      </c>
      <c r="D167" s="3">
        <v>51.532670576280438</v>
      </c>
      <c r="E167" s="3">
        <v>41.877233489301673</v>
      </c>
      <c r="G167" s="4">
        <v>4.4546688802202521</v>
      </c>
    </row>
    <row r="168" spans="2:7">
      <c r="B168" s="2">
        <v>50192</v>
      </c>
      <c r="C168" s="9">
        <f t="shared" si="8"/>
        <v>2037</v>
      </c>
      <c r="D168" s="3">
        <v>56.549504553069433</v>
      </c>
      <c r="E168" s="3">
        <v>42.648621690543038</v>
      </c>
      <c r="G168" s="4">
        <v>4.6256270471116849</v>
      </c>
    </row>
    <row r="169" spans="2:7">
      <c r="B169" s="2">
        <v>50222</v>
      </c>
      <c r="C169" s="9">
        <f t="shared" si="8"/>
        <v>2037</v>
      </c>
      <c r="D169" s="3">
        <v>82.008988572963688</v>
      </c>
      <c r="E169" s="3">
        <v>53.538441023460088</v>
      </c>
      <c r="G169" s="4">
        <v>4.8587376642476139</v>
      </c>
    </row>
    <row r="170" spans="2:7">
      <c r="B170" s="2">
        <v>50253</v>
      </c>
      <c r="C170" s="9">
        <f t="shared" si="8"/>
        <v>2037</v>
      </c>
      <c r="D170" s="3">
        <v>77.827362490081043</v>
      </c>
      <c r="E170" s="3">
        <v>49.755656710744283</v>
      </c>
      <c r="G170" s="4">
        <v>4.9066043918641995</v>
      </c>
    </row>
    <row r="171" spans="2:7">
      <c r="B171" s="2">
        <v>50284</v>
      </c>
      <c r="C171" s="9">
        <f t="shared" si="8"/>
        <v>2037</v>
      </c>
      <c r="D171" s="3">
        <v>51.120705584671718</v>
      </c>
      <c r="E171" s="3">
        <v>38.850309385923644</v>
      </c>
      <c r="G171" s="4">
        <v>4.2967978796362045</v>
      </c>
    </row>
    <row r="172" spans="2:7">
      <c r="B172" s="2">
        <v>50314</v>
      </c>
      <c r="C172" s="9">
        <f t="shared" si="8"/>
        <v>2037</v>
      </c>
      <c r="D172" s="3">
        <v>48.185191136459707</v>
      </c>
      <c r="E172" s="3">
        <v>39.630868603020076</v>
      </c>
      <c r="G172" s="4">
        <v>4.3207606662204707</v>
      </c>
    </row>
    <row r="173" spans="2:7">
      <c r="B173" s="2">
        <v>50345</v>
      </c>
      <c r="C173" s="9">
        <f t="shared" si="8"/>
        <v>2037</v>
      </c>
      <c r="D173" s="3">
        <v>52.871075189031316</v>
      </c>
      <c r="E173" s="3">
        <v>41.509039066367016</v>
      </c>
      <c r="G173" s="4">
        <v>7.1564633898691081</v>
      </c>
    </row>
    <row r="174" spans="2:7">
      <c r="B174" s="2">
        <v>50375</v>
      </c>
      <c r="C174" s="9">
        <f t="shared" si="8"/>
        <v>2037</v>
      </c>
      <c r="D174" s="3">
        <v>81.721917372950614</v>
      </c>
      <c r="E174" s="3">
        <v>67.476044899986078</v>
      </c>
      <c r="G174" s="4">
        <v>9.0868363440083613</v>
      </c>
    </row>
    <row r="175" spans="2:7">
      <c r="B175" s="2">
        <v>50406</v>
      </c>
      <c r="C175" s="9">
        <f t="shared" si="8"/>
        <v>2038</v>
      </c>
      <c r="D175" s="3">
        <v>134.01265304818529</v>
      </c>
      <c r="E175" s="3">
        <v>116.79536569049689</v>
      </c>
      <c r="G175" s="4">
        <v>12.383008913927386</v>
      </c>
    </row>
    <row r="176" spans="2:7">
      <c r="B176" s="2">
        <v>50437</v>
      </c>
      <c r="C176" s="9">
        <f t="shared" si="8"/>
        <v>2038</v>
      </c>
      <c r="D176" s="3">
        <v>111.22384569663041</v>
      </c>
      <c r="E176" s="3">
        <v>99.838283770686914</v>
      </c>
      <c r="G176" s="4">
        <v>12.03377337507221</v>
      </c>
    </row>
    <row r="177" spans="2:7">
      <c r="B177" s="2">
        <v>50465</v>
      </c>
      <c r="C177" s="9">
        <f t="shared" si="8"/>
        <v>2038</v>
      </c>
      <c r="D177" s="3">
        <v>61.642825642890756</v>
      </c>
      <c r="E177" s="3">
        <v>51.231336533136279</v>
      </c>
      <c r="G177" s="4">
        <v>8.6733678293796395</v>
      </c>
    </row>
    <row r="178" spans="2:7">
      <c r="B178" s="2">
        <v>50496</v>
      </c>
      <c r="C178" s="9">
        <f t="shared" si="8"/>
        <v>2038</v>
      </c>
      <c r="D178" s="3">
        <v>54.100079496849482</v>
      </c>
      <c r="E178" s="3">
        <v>43.749366050385717</v>
      </c>
      <c r="G178" s="4">
        <v>4.8906052471257047</v>
      </c>
    </row>
    <row r="179" spans="2:7">
      <c r="B179" s="2">
        <v>50526</v>
      </c>
      <c r="C179" s="9">
        <f t="shared" si="8"/>
        <v>2038</v>
      </c>
      <c r="D179" s="3">
        <v>48.371015363110729</v>
      </c>
      <c r="E179" s="3">
        <v>39.307962925716375</v>
      </c>
      <c r="G179" s="4">
        <v>4.5924217722965404</v>
      </c>
    </row>
    <row r="180" spans="2:7">
      <c r="B180" s="2">
        <v>50557</v>
      </c>
      <c r="C180" s="9">
        <f t="shared" si="8"/>
        <v>2038</v>
      </c>
      <c r="D180" s="3">
        <v>53.080054321342651</v>
      </c>
      <c r="E180" s="3">
        <v>40.032024576624543</v>
      </c>
      <c r="G180" s="4">
        <v>4.7674898904360292</v>
      </c>
    </row>
    <row r="181" spans="2:7">
      <c r="B181" s="2">
        <v>50587</v>
      </c>
      <c r="C181" s="9">
        <f t="shared" si="8"/>
        <v>2038</v>
      </c>
      <c r="D181" s="3">
        <v>76.977536809471545</v>
      </c>
      <c r="E181" s="3">
        <v>50.253726894076046</v>
      </c>
      <c r="G181" s="4">
        <v>5.0055254766640056</v>
      </c>
    </row>
    <row r="182" spans="2:7">
      <c r="B182" s="2">
        <v>50618</v>
      </c>
      <c r="C182" s="9">
        <f t="shared" si="8"/>
        <v>2038</v>
      </c>
      <c r="D182" s="3">
        <v>73.052463700782283</v>
      </c>
      <c r="E182" s="3">
        <v>46.70302563874597</v>
      </c>
      <c r="G182" s="4">
        <v>5.0549096098435315</v>
      </c>
    </row>
    <row r="183" spans="2:7">
      <c r="B183" s="2">
        <v>50649</v>
      </c>
      <c r="C183" s="9">
        <f t="shared" si="8"/>
        <v>2038</v>
      </c>
      <c r="D183" s="3">
        <v>47.984325429999807</v>
      </c>
      <c r="E183" s="3">
        <v>36.466748009622712</v>
      </c>
      <c r="G183" s="4">
        <v>4.4385342603515765</v>
      </c>
    </row>
    <row r="184" spans="2:7">
      <c r="B184" s="2">
        <v>50679</v>
      </c>
      <c r="C184" s="9">
        <f t="shared" si="8"/>
        <v>2038</v>
      </c>
      <c r="D184" s="3">
        <v>45.228911963451189</v>
      </c>
      <c r="E184" s="3">
        <v>37.199418012162184</v>
      </c>
      <c r="G184" s="4">
        <v>4.4648127885805415</v>
      </c>
    </row>
    <row r="185" spans="2:7">
      <c r="B185" s="2">
        <v>50710</v>
      </c>
      <c r="C185" s="9">
        <f t="shared" si="8"/>
        <v>2038</v>
      </c>
      <c r="D185" s="3">
        <v>49.627305583692269</v>
      </c>
      <c r="E185" s="3">
        <v>38.962358129977694</v>
      </c>
      <c r="G185" s="4">
        <v>7.3397783245333947</v>
      </c>
    </row>
    <row r="186" spans="2:7">
      <c r="B186" s="2">
        <v>50740</v>
      </c>
      <c r="C186" s="9">
        <f t="shared" si="8"/>
        <v>2038</v>
      </c>
      <c r="D186" s="3">
        <v>76.708078128777245</v>
      </c>
      <c r="E186" s="3">
        <v>63.336224728890407</v>
      </c>
      <c r="G186" s="4">
        <v>9.3015589722029404</v>
      </c>
    </row>
    <row r="187" spans="2:7">
      <c r="B187" s="2">
        <v>50771</v>
      </c>
      <c r="C187" s="9">
        <f t="shared" si="8"/>
        <v>2039</v>
      </c>
      <c r="D187" s="3">
        <v>150.17705375064409</v>
      </c>
      <c r="E187" s="3">
        <v>130.88304359455708</v>
      </c>
      <c r="G187" s="4">
        <v>12.657074488584763</v>
      </c>
    </row>
    <row r="188" spans="2:7">
      <c r="B188" s="2">
        <v>50802</v>
      </c>
      <c r="C188" s="9">
        <f t="shared" si="8"/>
        <v>2039</v>
      </c>
      <c r="D188" s="3">
        <v>124.63949540294841</v>
      </c>
      <c r="E188" s="3">
        <v>111.88062445724067</v>
      </c>
      <c r="G188" s="4">
        <v>12.300049286436348</v>
      </c>
    </row>
    <row r="189" spans="2:7">
      <c r="B189" s="2">
        <v>50830</v>
      </c>
      <c r="C189" s="9">
        <f t="shared" si="8"/>
        <v>2039</v>
      </c>
      <c r="D189" s="3">
        <v>69.07808874275058</v>
      </c>
      <c r="E189" s="3">
        <v>57.410781782581296</v>
      </c>
      <c r="G189" s="4">
        <v>8.8662300947938384</v>
      </c>
    </row>
    <row r="190" spans="2:7">
      <c r="B190" s="2">
        <v>50861</v>
      </c>
      <c r="C190" s="9">
        <f t="shared" si="8"/>
        <v>2039</v>
      </c>
      <c r="D190" s="3">
        <v>60.625548123364325</v>
      </c>
      <c r="E190" s="3">
        <v>49.026347493792478</v>
      </c>
      <c r="G190" s="4">
        <v>5.0007752416363624</v>
      </c>
    </row>
    <row r="191" spans="2:7">
      <c r="B191" s="2">
        <v>50891</v>
      </c>
      <c r="C191" s="9">
        <f t="shared" si="8"/>
        <v>2039</v>
      </c>
      <c r="D191" s="3">
        <v>54.20545305932572</v>
      </c>
      <c r="E191" s="3">
        <v>44.049229135110913</v>
      </c>
      <c r="G191" s="4">
        <v>4.6960795244912248</v>
      </c>
    </row>
    <row r="192" spans="2:7">
      <c r="B192" s="2">
        <v>50922</v>
      </c>
      <c r="C192" s="9">
        <f t="shared" si="8"/>
        <v>2039</v>
      </c>
      <c r="D192" s="3">
        <v>59.482489075395016</v>
      </c>
      <c r="E192" s="3">
        <v>44.86062599200411</v>
      </c>
      <c r="G192" s="4">
        <v>4.8750484224158317</v>
      </c>
    </row>
    <row r="193" spans="2:7">
      <c r="B193" s="2">
        <v>50952</v>
      </c>
      <c r="C193" s="9">
        <f t="shared" si="8"/>
        <v>2039</v>
      </c>
      <c r="D193" s="3">
        <v>86.262449254486526</v>
      </c>
      <c r="E193" s="3">
        <v>56.315254368020611</v>
      </c>
      <c r="G193" s="4">
        <v>5.1183582977348312</v>
      </c>
    </row>
    <row r="194" spans="2:7">
      <c r="B194" s="2">
        <v>50983</v>
      </c>
      <c r="C194" s="9">
        <f t="shared" si="8"/>
        <v>2039</v>
      </c>
      <c r="D194" s="3">
        <v>81.86393984652122</v>
      </c>
      <c r="E194" s="3">
        <v>52.336272972267963</v>
      </c>
      <c r="G194" s="4">
        <v>5.1688587093045912</v>
      </c>
    </row>
    <row r="195" spans="2:7">
      <c r="B195" s="2">
        <v>51014</v>
      </c>
      <c r="C195" s="9">
        <f t="shared" si="8"/>
        <v>2039</v>
      </c>
      <c r="D195" s="3">
        <v>53.772121179471426</v>
      </c>
      <c r="E195" s="3">
        <v>40.865311232837072</v>
      </c>
      <c r="G195" s="4">
        <v>4.5391010461337578</v>
      </c>
    </row>
    <row r="196" spans="2:7">
      <c r="B196" s="2">
        <v>51044</v>
      </c>
      <c r="C196" s="9">
        <f t="shared" si="8"/>
        <v>2039</v>
      </c>
      <c r="D196" s="3">
        <v>50.684353966010356</v>
      </c>
      <c r="E196" s="3">
        <v>41.686354767534446</v>
      </c>
      <c r="G196" s="4">
        <v>4.5660406625394145</v>
      </c>
    </row>
    <row r="197" spans="2:7">
      <c r="B197" s="2">
        <v>51075</v>
      </c>
      <c r="C197" s="9">
        <f t="shared" si="8"/>
        <v>2039</v>
      </c>
      <c r="D197" s="3">
        <v>55.613275079794533</v>
      </c>
      <c r="E197" s="3">
        <v>43.661938018894695</v>
      </c>
      <c r="G197" s="4">
        <v>7.5038090361390459</v>
      </c>
    </row>
    <row r="198" spans="2:7">
      <c r="B198" s="2">
        <v>51105</v>
      </c>
      <c r="C198" s="9">
        <f t="shared" si="8"/>
        <v>2039</v>
      </c>
      <c r="D198" s="3">
        <v>85.960488880941384</v>
      </c>
      <c r="E198" s="3">
        <v>70.975743029678412</v>
      </c>
      <c r="G198" s="4">
        <v>9.5086495683838486</v>
      </c>
    </row>
    <row r="199" spans="2:7">
      <c r="B199" s="2">
        <v>51136</v>
      </c>
      <c r="C199" s="9">
        <f t="shared" si="8"/>
        <v>2040</v>
      </c>
      <c r="D199" s="3">
        <v>154.6333735302124</v>
      </c>
      <c r="E199" s="3">
        <v>134.76683729947933</v>
      </c>
      <c r="G199" s="4">
        <v>12.858168875694567</v>
      </c>
    </row>
    <row r="200" spans="2:7">
      <c r="B200" s="2">
        <v>51167</v>
      </c>
      <c r="C200" s="9">
        <f t="shared" ref="C200:C263" si="9">YEAR(B200)</f>
        <v>2040</v>
      </c>
      <c r="D200" s="3">
        <v>128.3380194770844</v>
      </c>
      <c r="E200" s="3">
        <v>115.20054469317162</v>
      </c>
      <c r="G200" s="4">
        <v>12.492016516189587</v>
      </c>
    </row>
    <row r="201" spans="2:7">
      <c r="B201" s="2">
        <v>51196</v>
      </c>
      <c r="C201" s="9">
        <f t="shared" si="9"/>
        <v>2040</v>
      </c>
      <c r="D201" s="3">
        <v>71.12789625668826</v>
      </c>
      <c r="E201" s="3">
        <v>59.114376280066892</v>
      </c>
      <c r="G201" s="4">
        <v>9.0587005484621343</v>
      </c>
    </row>
    <row r="202" spans="2:7">
      <c r="B202" s="2">
        <v>51227</v>
      </c>
      <c r="C202" s="9">
        <f t="shared" si="9"/>
        <v>2040</v>
      </c>
      <c r="D202" s="3">
        <v>62.424536866996931</v>
      </c>
      <c r="E202" s="3">
        <v>50.481144192756474</v>
      </c>
      <c r="G202" s="4">
        <v>5.1908562167933407</v>
      </c>
    </row>
    <row r="203" spans="2:7">
      <c r="B203" s="2">
        <v>51257</v>
      </c>
      <c r="C203" s="9">
        <f t="shared" si="9"/>
        <v>2040</v>
      </c>
      <c r="D203" s="3">
        <v>55.813933360383018</v>
      </c>
      <c r="E203" s="3">
        <v>45.356335954475377</v>
      </c>
      <c r="G203" s="4">
        <v>4.8863239703335122</v>
      </c>
    </row>
    <row r="204" spans="2:7">
      <c r="B204" s="2">
        <v>51288</v>
      </c>
      <c r="C204" s="9">
        <f t="shared" si="9"/>
        <v>2040</v>
      </c>
      <c r="D204" s="3">
        <v>61.247558944489455</v>
      </c>
      <c r="E204" s="3">
        <v>46.19181001738739</v>
      </c>
      <c r="G204" s="4">
        <v>5.0696332216560256</v>
      </c>
    </row>
    <row r="205" spans="2:7">
      <c r="B205" s="2">
        <v>51318</v>
      </c>
      <c r="C205" s="9">
        <f t="shared" si="9"/>
        <v>2040</v>
      </c>
      <c r="D205" s="3">
        <v>88.822181578740668</v>
      </c>
      <c r="E205" s="3">
        <v>57.986340433860768</v>
      </c>
      <c r="G205" s="4">
        <v>5.3171524337589817</v>
      </c>
    </row>
    <row r="206" spans="2:7">
      <c r="B206" s="2">
        <v>51349</v>
      </c>
      <c r="C206" s="9">
        <f t="shared" si="9"/>
        <v>2040</v>
      </c>
      <c r="D206" s="3">
        <v>84.293151801745609</v>
      </c>
      <c r="E206" s="3">
        <v>53.889287648015006</v>
      </c>
      <c r="G206" s="4">
        <v>5.3697907084545955</v>
      </c>
    </row>
    <row r="207" spans="2:7">
      <c r="B207" s="2">
        <v>51380</v>
      </c>
      <c r="C207" s="9">
        <f t="shared" si="9"/>
        <v>2040</v>
      </c>
      <c r="D207" s="3">
        <v>55.367742888759317</v>
      </c>
      <c r="E207" s="3">
        <v>42.077939195611478</v>
      </c>
      <c r="G207" s="4">
        <v>4.7449109267444562</v>
      </c>
    </row>
    <row r="208" spans="2:7">
      <c r="B208" s="2">
        <v>51410</v>
      </c>
      <c r="C208" s="9">
        <f t="shared" si="9"/>
        <v>2040</v>
      </c>
      <c r="D208" s="3">
        <v>52.188349972406932</v>
      </c>
      <c r="E208" s="3">
        <v>42.923346189653536</v>
      </c>
      <c r="G208" s="4">
        <v>4.7768363572272774</v>
      </c>
    </row>
    <row r="209" spans="2:7">
      <c r="B209" s="2">
        <v>51441</v>
      </c>
      <c r="C209" s="9">
        <f t="shared" si="9"/>
        <v>2040</v>
      </c>
      <c r="D209" s="3">
        <v>57.263530771693787</v>
      </c>
      <c r="E209" s="3">
        <v>44.957552449651565</v>
      </c>
      <c r="G209" s="4">
        <v>7.7138550378736417</v>
      </c>
    </row>
    <row r="210" spans="2:7">
      <c r="B210" s="2">
        <v>51471</v>
      </c>
      <c r="C210" s="9">
        <f t="shared" si="9"/>
        <v>2040</v>
      </c>
      <c r="D210" s="3">
        <v>88.511260901662666</v>
      </c>
      <c r="E210" s="3">
        <v>73.081861105865244</v>
      </c>
      <c r="G210" s="4">
        <v>9.7299612552340804</v>
      </c>
    </row>
    <row r="211" spans="2:7">
      <c r="B211" s="2">
        <v>51502</v>
      </c>
      <c r="C211" s="9">
        <f t="shared" si="9"/>
        <v>2041</v>
      </c>
      <c r="D211" s="3">
        <v>144.12282450455837</v>
      </c>
      <c r="E211" s="3">
        <v>125.60663198201748</v>
      </c>
      <c r="G211" s="4">
        <v>12.896918428677031</v>
      </c>
    </row>
    <row r="212" spans="2:7">
      <c r="B212" s="2">
        <v>51533</v>
      </c>
      <c r="C212" s="9">
        <f t="shared" si="9"/>
        <v>2041</v>
      </c>
      <c r="D212" s="3">
        <v>119.61478583887055</v>
      </c>
      <c r="E212" s="3">
        <v>107.37027529441821</v>
      </c>
      <c r="G212" s="4">
        <v>12.525093582983352</v>
      </c>
    </row>
    <row r="213" spans="2:7">
      <c r="B213" s="2">
        <v>51561</v>
      </c>
      <c r="C213" s="9">
        <f t="shared" si="9"/>
        <v>2041</v>
      </c>
      <c r="D213" s="3">
        <v>66.293278582441573</v>
      </c>
      <c r="E213" s="3">
        <v>55.09632677478848</v>
      </c>
      <c r="G213" s="4">
        <v>9.1542486654860422</v>
      </c>
    </row>
    <row r="214" spans="2:7">
      <c r="B214" s="2">
        <v>51592</v>
      </c>
      <c r="C214" s="9">
        <f t="shared" si="9"/>
        <v>2041</v>
      </c>
      <c r="D214" s="3">
        <v>58.181493207239193</v>
      </c>
      <c r="E214" s="3">
        <v>47.049902095426106</v>
      </c>
      <c r="G214" s="4">
        <v>5.3528098262642629</v>
      </c>
    </row>
    <row r="215" spans="2:7">
      <c r="B215" s="2">
        <v>51622</v>
      </c>
      <c r="C215" s="9">
        <f t="shared" si="9"/>
        <v>2041</v>
      </c>
      <c r="D215" s="3">
        <v>52.020217492286307</v>
      </c>
      <c r="E215" s="3">
        <v>42.273431004591416</v>
      </c>
      <c r="G215" s="4">
        <v>5.0539783696198537</v>
      </c>
    </row>
    <row r="216" spans="2:7">
      <c r="B216" s="2">
        <v>51653</v>
      </c>
      <c r="C216" s="9">
        <f t="shared" si="9"/>
        <v>2041</v>
      </c>
      <c r="D216" s="3">
        <v>57.08451537704174</v>
      </c>
      <c r="E216" s="3">
        <v>43.052117254514378</v>
      </c>
      <c r="G216" s="4">
        <v>5.2398197564347466</v>
      </c>
    </row>
    <row r="217" spans="2:7">
      <c r="B217" s="2">
        <v>51683</v>
      </c>
      <c r="C217" s="9">
        <f t="shared" si="9"/>
        <v>2041</v>
      </c>
      <c r="D217" s="3">
        <v>82.784869757004486</v>
      </c>
      <c r="E217" s="3">
        <v>54.044964390420319</v>
      </c>
      <c r="G217" s="4">
        <v>5.488539387001417</v>
      </c>
    </row>
    <row r="218" spans="2:7">
      <c r="B218" s="2">
        <v>51714</v>
      </c>
      <c r="C218" s="9">
        <f t="shared" si="9"/>
        <v>2041</v>
      </c>
      <c r="D218" s="3">
        <v>78.563681608391505</v>
      </c>
      <c r="E218" s="3">
        <v>50.22639142547758</v>
      </c>
      <c r="G218" s="4">
        <v>5.5431025552400071</v>
      </c>
    </row>
    <row r="219" spans="2:7">
      <c r="B219" s="2">
        <v>51745</v>
      </c>
      <c r="C219" s="9">
        <f t="shared" si="9"/>
        <v>2041</v>
      </c>
      <c r="D219" s="3">
        <v>51.604354929313352</v>
      </c>
      <c r="E219" s="3">
        <v>39.2178693884456</v>
      </c>
      <c r="G219" s="4">
        <v>4.9360233876293718</v>
      </c>
    </row>
    <row r="220" spans="2:7">
      <c r="B220" s="2">
        <v>51775</v>
      </c>
      <c r="C220" s="9">
        <f t="shared" si="9"/>
        <v>2041</v>
      </c>
      <c r="D220" s="3">
        <v>48.641067788552867</v>
      </c>
      <c r="E220" s="3">
        <v>40.005813420549671</v>
      </c>
      <c r="G220" s="4">
        <v>4.9740728571955239</v>
      </c>
    </row>
    <row r="221" spans="2:7">
      <c r="B221" s="2">
        <v>51806</v>
      </c>
      <c r="C221" s="9">
        <f t="shared" si="9"/>
        <v>2041</v>
      </c>
      <c r="D221" s="3">
        <v>53.371284655493383</v>
      </c>
      <c r="E221" s="3">
        <v>41.901753120516759</v>
      </c>
      <c r="G221" s="4">
        <v>7.8572220120047813</v>
      </c>
    </row>
    <row r="222" spans="2:7">
      <c r="B222" s="2">
        <v>51836</v>
      </c>
      <c r="C222" s="9">
        <f t="shared" si="9"/>
        <v>2041</v>
      </c>
      <c r="D222" s="3">
        <v>82.495082596869906</v>
      </c>
      <c r="E222" s="3">
        <v>68.114430941838222</v>
      </c>
      <c r="G222" s="4">
        <v>9.8521770267397244</v>
      </c>
    </row>
    <row r="223" spans="2:7">
      <c r="B223" s="2">
        <v>51867</v>
      </c>
      <c r="C223" s="9">
        <f t="shared" si="9"/>
        <v>2042</v>
      </c>
      <c r="D223" s="3">
        <v>160.22695234204338</v>
      </c>
      <c r="E223" s="3">
        <v>139.64178058271926</v>
      </c>
      <c r="G223" s="4">
        <v>13.072038050887929</v>
      </c>
    </row>
    <row r="224" spans="2:7">
      <c r="B224" s="2">
        <v>51898</v>
      </c>
      <c r="C224" s="9">
        <f t="shared" si="9"/>
        <v>2042</v>
      </c>
      <c r="D224" s="3">
        <v>132.98041206097972</v>
      </c>
      <c r="E224" s="3">
        <v>119.36771321052414</v>
      </c>
      <c r="G224" s="4">
        <v>12.69451177465378</v>
      </c>
    </row>
    <row r="225" spans="2:7">
      <c r="B225" s="2">
        <v>51926</v>
      </c>
      <c r="C225" s="9">
        <f t="shared" si="9"/>
        <v>2042</v>
      </c>
      <c r="D225" s="3">
        <v>73.700817511321503</v>
      </c>
      <c r="E225" s="3">
        <v>61.25273047286462</v>
      </c>
      <c r="G225" s="4">
        <v>9.2882974143657862</v>
      </c>
    </row>
    <row r="226" spans="2:7">
      <c r="B226" s="2">
        <v>51957</v>
      </c>
      <c r="C226" s="9">
        <f t="shared" si="9"/>
        <v>2042</v>
      </c>
      <c r="D226" s="3">
        <v>64.682630050803567</v>
      </c>
      <c r="E226" s="3">
        <v>52.307207041333072</v>
      </c>
      <c r="G226" s="4">
        <v>5.4463913956621619</v>
      </c>
    </row>
    <row r="227" spans="2:7">
      <c r="B227" s="2">
        <v>51987</v>
      </c>
      <c r="C227" s="9">
        <f t="shared" si="9"/>
        <v>2042</v>
      </c>
      <c r="D227" s="3">
        <v>57.832900080969935</v>
      </c>
      <c r="E227" s="3">
        <v>46.997018259887753</v>
      </c>
      <c r="G227" s="4">
        <v>5.1444476728380488</v>
      </c>
    </row>
    <row r="228" spans="2:7">
      <c r="B228" s="2">
        <v>52018</v>
      </c>
      <c r="C228" s="9">
        <f t="shared" si="9"/>
        <v>2042</v>
      </c>
      <c r="D228" s="3">
        <v>63.46307710959843</v>
      </c>
      <c r="E228" s="3">
        <v>47.862714065425237</v>
      </c>
      <c r="G228" s="4">
        <v>5.3330952713934776</v>
      </c>
    </row>
    <row r="229" spans="2:7">
      <c r="B229" s="2">
        <v>52048</v>
      </c>
      <c r="C229" s="9">
        <f t="shared" si="9"/>
        <v>2042</v>
      </c>
      <c r="D229" s="3">
        <v>92.035161167538007</v>
      </c>
      <c r="E229" s="3">
        <v>60.08388999784988</v>
      </c>
      <c r="G229" s="4">
        <v>5.5852570380116546</v>
      </c>
    </row>
    <row r="230" spans="2:7">
      <c r="B230" s="2">
        <v>52079</v>
      </c>
      <c r="C230" s="9">
        <f t="shared" si="9"/>
        <v>2042</v>
      </c>
      <c r="D230" s="3">
        <v>87.342302041028049</v>
      </c>
      <c r="E230" s="3">
        <v>55.838633838238991</v>
      </c>
      <c r="G230" s="4">
        <v>5.640813379604344</v>
      </c>
    </row>
    <row r="231" spans="2:7">
      <c r="B231" s="2">
        <v>52110</v>
      </c>
      <c r="C231" s="9">
        <f t="shared" si="9"/>
        <v>2042</v>
      </c>
      <c r="D231" s="3">
        <v>57.370569486996601</v>
      </c>
      <c r="E231" s="3">
        <v>43.600031508265438</v>
      </c>
      <c r="G231" s="4">
        <v>5.0283026660876509</v>
      </c>
    </row>
    <row r="232" spans="2:7">
      <c r="B232" s="2">
        <v>52140</v>
      </c>
      <c r="C232" s="9">
        <f t="shared" si="9"/>
        <v>2042</v>
      </c>
      <c r="D232" s="3">
        <v>54.07616786039371</v>
      </c>
      <c r="E232" s="3">
        <v>44.476019550507445</v>
      </c>
      <c r="G232" s="4">
        <v>5.0677298001672515</v>
      </c>
    </row>
    <row r="233" spans="2:7">
      <c r="B233" s="2">
        <v>52171</v>
      </c>
      <c r="C233" s="9">
        <f t="shared" si="9"/>
        <v>2042</v>
      </c>
      <c r="D233" s="3">
        <v>59.334934021216739</v>
      </c>
      <c r="E233" s="3">
        <v>46.583809492831307</v>
      </c>
      <c r="G233" s="4">
        <v>7.9810685429641683</v>
      </c>
    </row>
    <row r="234" spans="2:7">
      <c r="B234" s="2">
        <v>52201</v>
      </c>
      <c r="C234" s="9">
        <f t="shared" si="9"/>
        <v>2042</v>
      </c>
      <c r="D234" s="3">
        <v>91.712993504949978</v>
      </c>
      <c r="E234" s="3">
        <v>75.725463456887312</v>
      </c>
      <c r="G234" s="4">
        <v>9.9992227786681269</v>
      </c>
    </row>
    <row r="235" spans="2:7">
      <c r="B235" s="2">
        <v>52232</v>
      </c>
      <c r="C235" s="9">
        <f t="shared" si="9"/>
        <v>2043</v>
      </c>
      <c r="D235" s="3">
        <v>163.90468277698346</v>
      </c>
      <c r="E235" s="3">
        <v>142.84701427737235</v>
      </c>
      <c r="G235" s="4">
        <v>13.262408442456987</v>
      </c>
    </row>
    <row r="236" spans="2:7">
      <c r="B236" s="2">
        <v>52263</v>
      </c>
      <c r="C236" s="9">
        <f t="shared" si="9"/>
        <v>2043</v>
      </c>
      <c r="D236" s="3">
        <v>136.03274565117064</v>
      </c>
      <c r="E236" s="3">
        <v>122.10759102387971</v>
      </c>
      <c r="G236" s="4">
        <v>12.877302472626477</v>
      </c>
    </row>
    <row r="237" spans="2:7">
      <c r="B237" s="2">
        <v>52291</v>
      </c>
      <c r="C237" s="9">
        <f t="shared" si="9"/>
        <v>2043</v>
      </c>
      <c r="D237" s="3">
        <v>75.392491325741474</v>
      </c>
      <c r="E237" s="3">
        <v>62.658680144817062</v>
      </c>
      <c r="G237" s="4">
        <v>9.4546594559920418</v>
      </c>
    </row>
    <row r="238" spans="2:7">
      <c r="B238" s="2">
        <v>52322</v>
      </c>
      <c r="C238" s="9">
        <f t="shared" si="9"/>
        <v>2043</v>
      </c>
      <c r="D238" s="3">
        <v>66.167307089670203</v>
      </c>
      <c r="E238" s="3">
        <v>53.507827813873</v>
      </c>
      <c r="G238" s="4">
        <v>5.5923689304511495</v>
      </c>
    </row>
    <row r="239" spans="2:7">
      <c r="B239" s="2">
        <v>52352</v>
      </c>
      <c r="C239" s="9">
        <f t="shared" si="9"/>
        <v>2043</v>
      </c>
      <c r="D239" s="3">
        <v>59.160353506624475</v>
      </c>
      <c r="E239" s="3">
        <v>48.075752903962176</v>
      </c>
      <c r="G239" s="4">
        <v>5.2890434315007155</v>
      </c>
    </row>
    <row r="240" spans="2:7">
      <c r="B240" s="2">
        <v>52383</v>
      </c>
      <c r="C240" s="9">
        <f t="shared" si="9"/>
        <v>2043</v>
      </c>
      <c r="D240" s="3">
        <v>64.919761436232008</v>
      </c>
      <c r="E240" s="3">
        <v>48.961319247913373</v>
      </c>
      <c r="G240" s="4">
        <v>5.4813403191096377</v>
      </c>
    </row>
    <row r="241" spans="2:7">
      <c r="B241" s="2">
        <v>52413</v>
      </c>
      <c r="C241" s="9">
        <f t="shared" si="9"/>
        <v>2043</v>
      </c>
      <c r="D241" s="3">
        <v>94.147667886057505</v>
      </c>
      <c r="E241" s="3">
        <v>61.463010973845009</v>
      </c>
      <c r="G241" s="4">
        <v>5.7373814336200422</v>
      </c>
    </row>
    <row r="242" spans="2:7">
      <c r="B242" s="2">
        <v>52444</v>
      </c>
      <c r="C242" s="9">
        <f t="shared" si="9"/>
        <v>2043</v>
      </c>
      <c r="D242" s="3">
        <v>89.347092357380646</v>
      </c>
      <c r="E242" s="3">
        <v>57.12031235805491</v>
      </c>
      <c r="G242" s="4">
        <v>5.7945515824034546</v>
      </c>
    </row>
    <row r="243" spans="2:7">
      <c r="B243" s="2">
        <v>52475</v>
      </c>
      <c r="C243" s="9">
        <f t="shared" si="9"/>
        <v>2043</v>
      </c>
      <c r="D243" s="3">
        <v>58.687410919652422</v>
      </c>
      <c r="E243" s="3">
        <v>44.60079424199072</v>
      </c>
      <c r="G243" s="4">
        <v>5.1820889270510939</v>
      </c>
    </row>
    <row r="244" spans="2:7">
      <c r="B244" s="2">
        <v>52505</v>
      </c>
      <c r="C244" s="9">
        <f t="shared" si="9"/>
        <v>2043</v>
      </c>
      <c r="D244" s="3">
        <v>55.317392045451825</v>
      </c>
      <c r="E244" s="3">
        <v>45.496889063001881</v>
      </c>
      <c r="G244" s="4">
        <v>5.2248365969212607</v>
      </c>
    </row>
    <row r="245" spans="2:7">
      <c r="B245" s="2">
        <v>52536</v>
      </c>
      <c r="C245" s="9">
        <f t="shared" si="9"/>
        <v>2043</v>
      </c>
      <c r="D245" s="3">
        <v>60.696864018107341</v>
      </c>
      <c r="E245" s="3">
        <v>47.653059649830524</v>
      </c>
      <c r="G245" s="4">
        <v>8.1520265557870388</v>
      </c>
    </row>
    <row r="246" spans="2:7">
      <c r="B246" s="2">
        <v>52566</v>
      </c>
      <c r="C246" s="9">
        <f t="shared" si="9"/>
        <v>2043</v>
      </c>
      <c r="D246" s="3">
        <v>93.818105426273775</v>
      </c>
      <c r="E246" s="3">
        <v>77.463609490276355</v>
      </c>
      <c r="G246" s="4">
        <v>10.187166590761061</v>
      </c>
    </row>
    <row r="247" spans="2:7">
      <c r="B247" s="2">
        <v>52597</v>
      </c>
      <c r="C247" s="9">
        <f t="shared" si="9"/>
        <v>2044</v>
      </c>
      <c r="D247" s="3">
        <v>151.28635674076187</v>
      </c>
      <c r="E247" s="3">
        <v>131.84982878569707</v>
      </c>
      <c r="G247" s="4">
        <v>13.369657494621359</v>
      </c>
    </row>
    <row r="248" spans="2:7">
      <c r="B248" s="2">
        <v>52628</v>
      </c>
      <c r="C248" s="9">
        <f t="shared" si="9"/>
        <v>2044</v>
      </c>
      <c r="D248" s="3">
        <v>125.56016178628843</v>
      </c>
      <c r="E248" s="3">
        <v>112.70704572565053</v>
      </c>
      <c r="G248" s="4">
        <v>12.981990345692331</v>
      </c>
    </row>
    <row r="249" spans="2:7">
      <c r="B249" s="2">
        <v>52657</v>
      </c>
      <c r="C249" s="9">
        <f t="shared" si="9"/>
        <v>2044</v>
      </c>
      <c r="D249" s="3">
        <v>69.588343328788667</v>
      </c>
      <c r="E249" s="3">
        <v>57.834854237765839</v>
      </c>
      <c r="G249" s="4">
        <v>9.5228553084196754</v>
      </c>
    </row>
    <row r="250" spans="2:7">
      <c r="B250" s="2">
        <v>52688</v>
      </c>
      <c r="C250" s="9">
        <f t="shared" si="9"/>
        <v>2044</v>
      </c>
      <c r="D250" s="3">
        <v>61.073366882163825</v>
      </c>
      <c r="E250" s="3">
        <v>49.388487198302329</v>
      </c>
      <c r="G250" s="4">
        <v>5.6198827190988805</v>
      </c>
    </row>
    <row r="251" spans="2:7">
      <c r="B251" s="2">
        <v>52718</v>
      </c>
      <c r="C251" s="9">
        <f t="shared" si="9"/>
        <v>2044</v>
      </c>
      <c r="D251" s="3">
        <v>54.605848923125528</v>
      </c>
      <c r="E251" s="3">
        <v>44.374604685979662</v>
      </c>
      <c r="G251" s="4">
        <v>5.3133031857067134</v>
      </c>
    </row>
    <row r="252" spans="2:7">
      <c r="B252" s="2">
        <v>52749</v>
      </c>
      <c r="C252" s="9">
        <f t="shared" si="9"/>
        <v>2044</v>
      </c>
      <c r="D252" s="3">
        <v>59.921864474918749</v>
      </c>
      <c r="E252" s="3">
        <v>45.191995034801515</v>
      </c>
      <c r="G252" s="4">
        <v>5.5069154873051174</v>
      </c>
    </row>
    <row r="253" spans="2:7">
      <c r="B253" s="2">
        <v>52779</v>
      </c>
      <c r="C253" s="9">
        <f t="shared" si="9"/>
        <v>2044</v>
      </c>
      <c r="D253" s="3">
        <v>86.899638428884444</v>
      </c>
      <c r="E253" s="3">
        <v>56.731234562727423</v>
      </c>
      <c r="G253" s="4">
        <v>5.7649721147855786</v>
      </c>
    </row>
    <row r="254" spans="2:7">
      <c r="B254" s="2">
        <v>52810</v>
      </c>
      <c r="C254" s="9">
        <f t="shared" si="9"/>
        <v>2044</v>
      </c>
      <c r="D254" s="3">
        <v>82.468638840052904</v>
      </c>
      <c r="E254" s="3">
        <v>52.722861886151932</v>
      </c>
      <c r="G254" s="4">
        <v>5.8223907856899269</v>
      </c>
    </row>
    <row r="255" spans="2:7">
      <c r="B255" s="2">
        <v>52841</v>
      </c>
      <c r="C255" s="9">
        <f t="shared" si="9"/>
        <v>2044</v>
      </c>
      <c r="D255" s="3">
        <v>54.169316179104378</v>
      </c>
      <c r="E255" s="3">
        <v>41.167168346227704</v>
      </c>
      <c r="G255" s="4">
        <v>5.2025927305122117</v>
      </c>
    </row>
    <row r="256" spans="2:7">
      <c r="B256" s="2">
        <v>52871</v>
      </c>
      <c r="C256" s="9">
        <f t="shared" si="9"/>
        <v>2044</v>
      </c>
      <c r="D256" s="3">
        <v>51.05874075814998</v>
      </c>
      <c r="E256" s="3">
        <v>41.994276629335772</v>
      </c>
      <c r="G256" s="4">
        <v>5.2449564553050454</v>
      </c>
    </row>
    <row r="257" spans="2:7">
      <c r="B257" s="2">
        <v>52902</v>
      </c>
      <c r="C257" s="9">
        <f t="shared" si="9"/>
        <v>2044</v>
      </c>
      <c r="D257" s="3">
        <v>56.024070010148492</v>
      </c>
      <c r="E257" s="3">
        <v>43.984452791884699</v>
      </c>
      <c r="G257" s="4">
        <v>8.2034096548502191</v>
      </c>
    </row>
    <row r="258" spans="2:7">
      <c r="B258" s="2">
        <v>52932</v>
      </c>
      <c r="C258" s="9">
        <f t="shared" si="9"/>
        <v>2044</v>
      </c>
      <c r="D258" s="3">
        <v>86.595447584459066</v>
      </c>
      <c r="E258" s="3">
        <v>71.500014894136385</v>
      </c>
      <c r="G258" s="4">
        <v>10.258302907737038</v>
      </c>
    </row>
    <row r="259" spans="2:7">
      <c r="B259" s="2">
        <v>52963</v>
      </c>
      <c r="C259" s="9">
        <f t="shared" si="9"/>
        <v>2045</v>
      </c>
      <c r="D259" s="3">
        <v>167.11705820099718</v>
      </c>
      <c r="E259" s="3">
        <v>145.64667948695481</v>
      </c>
      <c r="G259" s="4">
        <v>13.633026967844552</v>
      </c>
    </row>
    <row r="260" spans="2:7">
      <c r="B260" s="2">
        <v>52994</v>
      </c>
      <c r="C260" s="9">
        <f t="shared" si="9"/>
        <v>2045</v>
      </c>
      <c r="D260" s="3">
        <v>138.69885769621524</v>
      </c>
      <c r="E260" s="3">
        <v>124.50078332226177</v>
      </c>
      <c r="G260" s="4">
        <v>13.239002568606024</v>
      </c>
    </row>
    <row r="261" spans="2:7">
      <c r="B261" s="2">
        <v>53022</v>
      </c>
      <c r="C261" s="9">
        <f t="shared" si="9"/>
        <v>2045</v>
      </c>
      <c r="D261" s="3">
        <v>76.870112234349151</v>
      </c>
      <c r="E261" s="3">
        <v>63.886730501817681</v>
      </c>
      <c r="G261" s="4">
        <v>9.6913354840732904</v>
      </c>
    </row>
    <row r="262" spans="2:7">
      <c r="B262" s="2">
        <v>53053</v>
      </c>
      <c r="C262" s="9">
        <f t="shared" si="9"/>
        <v>2045</v>
      </c>
      <c r="D262" s="3">
        <v>67.464123187702242</v>
      </c>
      <c r="E262" s="3">
        <v>54.556530194728843</v>
      </c>
      <c r="G262" s="4">
        <v>5.6896192652209514</v>
      </c>
    </row>
    <row r="263" spans="2:7">
      <c r="B263" s="2">
        <v>53083</v>
      </c>
      <c r="C263" s="9">
        <f t="shared" si="9"/>
        <v>2045</v>
      </c>
      <c r="D263" s="3">
        <v>60.31983999877815</v>
      </c>
      <c r="E263" s="3">
        <v>49.017991798562761</v>
      </c>
      <c r="G263" s="4">
        <v>5.3751470893249422</v>
      </c>
    </row>
    <row r="264" spans="2:7">
      <c r="B264" s="2">
        <v>53114</v>
      </c>
      <c r="C264" s="9">
        <f t="shared" ref="C264:C327" si="10">YEAR(B264)</f>
        <v>2045</v>
      </c>
      <c r="D264" s="3">
        <v>66.192126829564586</v>
      </c>
      <c r="E264" s="3">
        <v>49.920914398061058</v>
      </c>
      <c r="G264" s="4">
        <v>5.5720190099837259</v>
      </c>
    </row>
    <row r="265" spans="2:7">
      <c r="B265" s="2">
        <v>53144</v>
      </c>
      <c r="C265" s="9">
        <f t="shared" si="10"/>
        <v>2045</v>
      </c>
      <c r="D265" s="3">
        <v>95.992872363570143</v>
      </c>
      <c r="E265" s="3">
        <v>62.667627355714437</v>
      </c>
      <c r="G265" s="4">
        <v>5.8350318399222365</v>
      </c>
    </row>
    <row r="266" spans="2:7">
      <c r="B266" s="2">
        <v>53175</v>
      </c>
      <c r="C266" s="9">
        <f t="shared" si="10"/>
        <v>2045</v>
      </c>
      <c r="D266" s="3">
        <v>91.098210134085434</v>
      </c>
      <c r="E266" s="3">
        <v>58.239815989813074</v>
      </c>
      <c r="G266" s="4">
        <v>5.8930870157573771</v>
      </c>
    </row>
    <row r="267" spans="2:7">
      <c r="B267" s="2">
        <v>53206</v>
      </c>
      <c r="C267" s="9">
        <f t="shared" si="10"/>
        <v>2045</v>
      </c>
      <c r="D267" s="3">
        <v>59.837628188269477</v>
      </c>
      <c r="E267" s="3">
        <v>45.474927261786199</v>
      </c>
      <c r="G267" s="4">
        <v>5.2555676927502581</v>
      </c>
    </row>
    <row r="268" spans="2:7">
      <c r="B268" s="2">
        <v>53236</v>
      </c>
      <c r="C268" s="9">
        <f t="shared" si="10"/>
        <v>2045</v>
      </c>
      <c r="D268" s="3">
        <v>56.401560158995778</v>
      </c>
      <c r="E268" s="3">
        <v>46.388584686451082</v>
      </c>
      <c r="G268" s="4">
        <v>5.297078032430063</v>
      </c>
    </row>
    <row r="269" spans="2:7">
      <c r="B269" s="2">
        <v>53267</v>
      </c>
      <c r="C269" s="9">
        <f t="shared" si="10"/>
        <v>2045</v>
      </c>
      <c r="D269" s="3">
        <v>61.886464650517411</v>
      </c>
      <c r="E269" s="3">
        <v>48.587014159882344</v>
      </c>
      <c r="G269" s="4">
        <v>8.3313729194192767</v>
      </c>
    </row>
    <row r="270" spans="2:7">
      <c r="B270" s="2">
        <v>53297</v>
      </c>
      <c r="C270" s="9">
        <f t="shared" si="10"/>
        <v>2045</v>
      </c>
      <c r="D270" s="3">
        <v>95.656850793963855</v>
      </c>
      <c r="E270" s="3">
        <v>78.981822339146248</v>
      </c>
      <c r="G270" s="4">
        <v>10.434369689686715</v>
      </c>
    </row>
    <row r="271" spans="2:7">
      <c r="B271" s="2">
        <v>53328</v>
      </c>
      <c r="C271" s="9">
        <f t="shared" si="10"/>
        <v>2046</v>
      </c>
      <c r="D271" s="3">
        <v>170.82828160293408</v>
      </c>
      <c r="E271" s="3">
        <v>148.88110313673138</v>
      </c>
      <c r="G271" s="4">
        <v>13.913849033471312</v>
      </c>
    </row>
    <row r="272" spans="2:7">
      <c r="B272" s="2">
        <v>53359</v>
      </c>
      <c r="C272" s="9">
        <f t="shared" si="10"/>
        <v>2046</v>
      </c>
      <c r="D272" s="3">
        <v>141.77898878543664</v>
      </c>
      <c r="E272" s="3">
        <v>127.26561311042937</v>
      </c>
      <c r="G272" s="4">
        <v>13.511939382100351</v>
      </c>
    </row>
    <row r="273" spans="2:7">
      <c r="B273" s="2">
        <v>53387</v>
      </c>
      <c r="C273" s="9">
        <f t="shared" si="10"/>
        <v>2046</v>
      </c>
      <c r="D273" s="3">
        <v>78.577192065125701</v>
      </c>
      <c r="E273" s="3">
        <v>65.30548411000062</v>
      </c>
      <c r="G273" s="4">
        <v>9.8875116814944946</v>
      </c>
    </row>
    <row r="274" spans="2:7">
      <c r="B274" s="2">
        <v>53418</v>
      </c>
      <c r="C274" s="9">
        <f t="shared" si="10"/>
        <v>2046</v>
      </c>
      <c r="D274" s="3">
        <v>68.962321130273864</v>
      </c>
      <c r="E274" s="3">
        <v>55.76808498013942</v>
      </c>
      <c r="G274" s="4">
        <v>5.7994167824203426</v>
      </c>
    </row>
    <row r="275" spans="2:7">
      <c r="B275" s="2">
        <v>53448</v>
      </c>
      <c r="C275" s="9">
        <f t="shared" si="10"/>
        <v>2046</v>
      </c>
      <c r="D275" s="3">
        <v>61.65938249799634</v>
      </c>
      <c r="E275" s="3">
        <v>50.106550442647922</v>
      </c>
      <c r="G275" s="4">
        <v>5.4781321078278786</v>
      </c>
    </row>
    <row r="276" spans="2:7">
      <c r="B276" s="2">
        <v>53479</v>
      </c>
      <c r="C276" s="9">
        <f t="shared" si="10"/>
        <v>2046</v>
      </c>
      <c r="D276" s="3">
        <v>67.662077131217217</v>
      </c>
      <c r="E276" s="3">
        <v>51.029524540882903</v>
      </c>
      <c r="G276" s="4">
        <v>5.6789591835916635</v>
      </c>
    </row>
    <row r="277" spans="2:7">
      <c r="B277" s="2">
        <v>53509</v>
      </c>
      <c r="C277" s="9">
        <f t="shared" si="10"/>
        <v>2046</v>
      </c>
      <c r="D277" s="3">
        <v>98.124617609506373</v>
      </c>
      <c r="E277" s="3">
        <v>64.059307939911093</v>
      </c>
      <c r="G277" s="4">
        <v>5.9473667348572716</v>
      </c>
    </row>
    <row r="278" spans="2:7">
      <c r="B278" s="2">
        <v>53540</v>
      </c>
      <c r="C278" s="9">
        <f t="shared" si="10"/>
        <v>2046</v>
      </c>
      <c r="D278" s="3">
        <v>93.121258008214227</v>
      </c>
      <c r="E278" s="3">
        <v>59.53316671266947</v>
      </c>
      <c r="G278" s="4">
        <v>6.0065284243115933</v>
      </c>
    </row>
    <row r="279" spans="2:7">
      <c r="B279" s="2">
        <v>53571</v>
      </c>
      <c r="C279" s="9">
        <f t="shared" si="10"/>
        <v>2046</v>
      </c>
      <c r="D279" s="3">
        <v>61.166462051426727</v>
      </c>
      <c r="E279" s="3">
        <v>46.484803907965173</v>
      </c>
      <c r="G279" s="4">
        <v>5.3548813694812933</v>
      </c>
    </row>
    <row r="280" spans="2:7">
      <c r="B280" s="2">
        <v>53601</v>
      </c>
      <c r="C280" s="9">
        <f t="shared" si="10"/>
        <v>2046</v>
      </c>
      <c r="D280" s="3">
        <v>57.65408813083252</v>
      </c>
      <c r="E280" s="3">
        <v>47.418751223155127</v>
      </c>
      <c r="G280" s="4">
        <v>5.3969418530552096</v>
      </c>
    </row>
    <row r="281" spans="2:7">
      <c r="B281" s="2">
        <v>53632</v>
      </c>
      <c r="C281" s="9">
        <f t="shared" si="10"/>
        <v>2046</v>
      </c>
      <c r="D281" s="3">
        <v>63.260797697942799</v>
      </c>
      <c r="E281" s="3">
        <v>49.666001941988476</v>
      </c>
      <c r="G281" s="4">
        <v>8.4969118192634525</v>
      </c>
    </row>
    <row r="282" spans="2:7">
      <c r="B282" s="2">
        <v>53662</v>
      </c>
      <c r="C282" s="9">
        <f t="shared" si="10"/>
        <v>2046</v>
      </c>
      <c r="D282" s="3">
        <v>97.781133898535813</v>
      </c>
      <c r="E282" s="3">
        <v>80.7357976098222</v>
      </c>
      <c r="G282" s="4">
        <v>10.644604758501091</v>
      </c>
    </row>
    <row r="283" spans="2:7">
      <c r="B283" s="2">
        <v>53693</v>
      </c>
      <c r="C283" s="9">
        <f t="shared" si="10"/>
        <v>2047</v>
      </c>
      <c r="D283" s="3">
        <v>157.85966364445869</v>
      </c>
      <c r="E283" s="3">
        <v>137.578629508246</v>
      </c>
      <c r="G283" s="4">
        <v>14.164051029397406</v>
      </c>
    </row>
    <row r="284" spans="2:7">
      <c r="B284" s="2">
        <v>53724</v>
      </c>
      <c r="C284" s="9">
        <f t="shared" si="10"/>
        <v>2047</v>
      </c>
      <c r="D284" s="3">
        <v>131.0156800238872</v>
      </c>
      <c r="E284" s="3">
        <v>117.60410331712389</v>
      </c>
      <c r="G284" s="4">
        <v>13.754192388926871</v>
      </c>
    </row>
    <row r="285" spans="2:7">
      <c r="B285" s="2">
        <v>53752</v>
      </c>
      <c r="C285" s="9">
        <f t="shared" si="10"/>
        <v>2047</v>
      </c>
      <c r="D285" s="3">
        <v>72.611917611853585</v>
      </c>
      <c r="E285" s="3">
        <v>60.347746046554946</v>
      </c>
      <c r="G285" s="4">
        <v>10.076092207603606</v>
      </c>
    </row>
    <row r="286" spans="2:7">
      <c r="B286" s="2">
        <v>53783</v>
      </c>
      <c r="C286" s="9">
        <f t="shared" si="10"/>
        <v>2047</v>
      </c>
      <c r="D286" s="3">
        <v>63.726970239447745</v>
      </c>
      <c r="E286" s="3">
        <v>51.534389121368953</v>
      </c>
      <c r="G286" s="4">
        <v>5.9268154289459485</v>
      </c>
    </row>
    <row r="287" spans="2:7">
      <c r="B287" s="2">
        <v>53813</v>
      </c>
      <c r="C287" s="9">
        <f t="shared" si="10"/>
        <v>2047</v>
      </c>
      <c r="D287" s="3">
        <v>56.978442271537467</v>
      </c>
      <c r="E287" s="3">
        <v>46.302656240760598</v>
      </c>
      <c r="G287" s="4">
        <v>5.6007988502242991</v>
      </c>
    </row>
    <row r="288" spans="2:7">
      <c r="B288" s="2">
        <v>53844</v>
      </c>
      <c r="C288" s="9">
        <f t="shared" si="10"/>
        <v>2047</v>
      </c>
      <c r="D288" s="3">
        <v>62.525435701835896</v>
      </c>
      <c r="E288" s="3">
        <v>47.155561739386293</v>
      </c>
      <c r="G288" s="4">
        <v>5.8055499733800584</v>
      </c>
    </row>
    <row r="289" spans="2:7">
      <c r="B289" s="2">
        <v>53874</v>
      </c>
      <c r="C289" s="9">
        <f t="shared" si="10"/>
        <v>2047</v>
      </c>
      <c r="D289" s="3">
        <v>90.675378723775424</v>
      </c>
      <c r="E289" s="3">
        <v>59.196174718867404</v>
      </c>
      <c r="G289" s="4">
        <v>6.0788558848665133</v>
      </c>
    </row>
    <row r="290" spans="2:7">
      <c r="B290" s="2">
        <v>53905</v>
      </c>
      <c r="C290" s="9">
        <f t="shared" si="10"/>
        <v>2047</v>
      </c>
      <c r="D290" s="3">
        <v>86.051854701048939</v>
      </c>
      <c r="E290" s="3">
        <v>55.013640509453403</v>
      </c>
      <c r="G290" s="4">
        <v>6.1393604444547023</v>
      </c>
    </row>
    <row r="291" spans="2:7">
      <c r="B291" s="2">
        <v>53936</v>
      </c>
      <c r="C291" s="9">
        <f t="shared" si="10"/>
        <v>2047</v>
      </c>
      <c r="D291" s="3">
        <v>56.522942425909925</v>
      </c>
      <c r="E291" s="3">
        <v>42.955858600429579</v>
      </c>
      <c r="G291" s="4">
        <v>5.4791047093822876</v>
      </c>
    </row>
    <row r="292" spans="2:7">
      <c r="B292" s="2">
        <v>53966</v>
      </c>
      <c r="C292" s="9">
        <f t="shared" si="10"/>
        <v>2047</v>
      </c>
      <c r="D292" s="3">
        <v>53.27721425668711</v>
      </c>
      <c r="E292" s="3">
        <v>43.818904272107162</v>
      </c>
      <c r="G292" s="4">
        <v>5.5228737322635943</v>
      </c>
    </row>
    <row r="293" spans="2:7">
      <c r="B293" s="2">
        <v>53997</v>
      </c>
      <c r="C293" s="9">
        <f t="shared" si="10"/>
        <v>2047</v>
      </c>
      <c r="D293" s="3">
        <v>58.458284265185021</v>
      </c>
      <c r="E293" s="3">
        <v>45.895552466838559</v>
      </c>
      <c r="G293" s="4">
        <v>8.6686802814073776</v>
      </c>
    </row>
    <row r="294" spans="2:7">
      <c r="B294" s="2">
        <v>54027</v>
      </c>
      <c r="C294" s="9">
        <f t="shared" si="10"/>
        <v>2047</v>
      </c>
      <c r="D294" s="3">
        <v>90.357970958665462</v>
      </c>
      <c r="E294" s="3">
        <v>74.60665022889701</v>
      </c>
      <c r="G294" s="4">
        <v>10.850692559926545</v>
      </c>
    </row>
    <row r="295" spans="2:7">
      <c r="B295" s="2">
        <v>54058</v>
      </c>
      <c r="C295" s="9">
        <f t="shared" si="10"/>
        <v>2048</v>
      </c>
      <c r="D295" s="3">
        <v>175.7826170122452</v>
      </c>
      <c r="E295" s="3">
        <v>153.19892986967292</v>
      </c>
      <c r="G295" s="4">
        <v>14.370567595140257</v>
      </c>
    </row>
    <row r="296" spans="2:7">
      <c r="B296" s="2">
        <v>54089</v>
      </c>
      <c r="C296" s="9">
        <f t="shared" si="10"/>
        <v>2048</v>
      </c>
      <c r="D296" s="3">
        <v>145.89084109610198</v>
      </c>
      <c r="E296" s="3">
        <v>130.95655074384908</v>
      </c>
      <c r="G296" s="4">
        <v>13.95105658501878</v>
      </c>
    </row>
    <row r="297" spans="2:7">
      <c r="B297" s="2">
        <v>54118</v>
      </c>
      <c r="C297" s="9">
        <f t="shared" si="10"/>
        <v>2048</v>
      </c>
      <c r="D297" s="3">
        <v>80.856075639669655</v>
      </c>
      <c r="E297" s="3">
        <v>67.199463662522348</v>
      </c>
      <c r="G297" s="4">
        <v>10.277921482300801</v>
      </c>
    </row>
    <row r="298" spans="2:7">
      <c r="B298" s="2">
        <v>54149</v>
      </c>
      <c r="C298" s="9">
        <f t="shared" si="10"/>
        <v>2048</v>
      </c>
      <c r="D298" s="3">
        <v>70.962355704631676</v>
      </c>
      <c r="E298" s="3">
        <v>57.385462357784547</v>
      </c>
      <c r="G298" s="4">
        <v>6.130959424568327</v>
      </c>
    </row>
    <row r="299" spans="2:7">
      <c r="B299" s="2">
        <v>54179</v>
      </c>
      <c r="C299" s="9">
        <f t="shared" si="10"/>
        <v>2048</v>
      </c>
      <c r="D299" s="3">
        <v>63.447618375332681</v>
      </c>
      <c r="E299" s="3">
        <v>51.559732871032082</v>
      </c>
      <c r="G299" s="4">
        <v>5.8055150367994655</v>
      </c>
    </row>
    <row r="300" spans="2:7">
      <c r="B300" s="2">
        <v>54210</v>
      </c>
      <c r="C300" s="9">
        <f t="shared" si="10"/>
        <v>2048</v>
      </c>
      <c r="D300" s="3">
        <v>69.624402230160158</v>
      </c>
      <c r="E300" s="3">
        <v>52.509474921352371</v>
      </c>
      <c r="G300" s="4">
        <v>6.0148444803822887</v>
      </c>
    </row>
    <row r="301" spans="2:7">
      <c r="B301" s="2">
        <v>54240</v>
      </c>
      <c r="C301" s="9">
        <f t="shared" si="10"/>
        <v>2048</v>
      </c>
      <c r="D301" s="3">
        <v>100.97041259723481</v>
      </c>
      <c r="E301" s="3">
        <v>65.9171460838336</v>
      </c>
      <c r="G301" s="4">
        <v>6.2925009904134104</v>
      </c>
    </row>
    <row r="302" spans="2:7">
      <c r="B302" s="2">
        <v>54271</v>
      </c>
      <c r="C302" s="9">
        <f t="shared" si="10"/>
        <v>2048</v>
      </c>
      <c r="D302" s="3">
        <v>95.821946334413312</v>
      </c>
      <c r="E302" s="3">
        <v>61.259738408558583</v>
      </c>
      <c r="G302" s="4">
        <v>6.3553089544082502</v>
      </c>
    </row>
    <row r="303" spans="2:7">
      <c r="B303" s="2">
        <v>54302</v>
      </c>
      <c r="C303" s="9">
        <f t="shared" si="10"/>
        <v>2048</v>
      </c>
      <c r="D303" s="3">
        <v>62.940402326187794</v>
      </c>
      <c r="E303" s="3">
        <v>47.832949003350606</v>
      </c>
      <c r="G303" s="4">
        <v>5.701265065326993</v>
      </c>
    </row>
    <row r="304" spans="2:7">
      <c r="B304" s="2">
        <v>54332</v>
      </c>
      <c r="C304" s="9">
        <f t="shared" si="10"/>
        <v>2048</v>
      </c>
      <c r="D304" s="3">
        <v>59.326163080237279</v>
      </c>
      <c r="E304" s="3">
        <v>48.793982514167297</v>
      </c>
      <c r="G304" s="4">
        <v>5.7505225641876487</v>
      </c>
    </row>
    <row r="305" spans="2:7">
      <c r="B305" s="2">
        <v>54363</v>
      </c>
      <c r="C305" s="9">
        <f t="shared" si="10"/>
        <v>2048</v>
      </c>
      <c r="D305" s="3">
        <v>65.095477571294651</v>
      </c>
      <c r="E305" s="3">
        <v>51.106407650874814</v>
      </c>
      <c r="G305" s="4">
        <v>8.8917277356003037</v>
      </c>
    </row>
    <row r="306" spans="2:7">
      <c r="B306" s="2">
        <v>54393</v>
      </c>
      <c r="C306" s="9">
        <f t="shared" si="10"/>
        <v>2048</v>
      </c>
      <c r="D306" s="3">
        <v>100.61696722478868</v>
      </c>
      <c r="E306" s="3">
        <v>83.077284728606458</v>
      </c>
      <c r="G306" s="4">
        <v>11.083646220308907</v>
      </c>
    </row>
    <row r="307" spans="2:7">
      <c r="B307" s="2">
        <v>54424</v>
      </c>
      <c r="C307" s="9">
        <f t="shared" si="10"/>
        <v>2049</v>
      </c>
      <c r="D307" s="3">
        <v>181.06960218129151</v>
      </c>
      <c r="E307" s="3">
        <v>157.80666915528332</v>
      </c>
      <c r="G307" s="4">
        <v>14.747157732386357</v>
      </c>
    </row>
    <row r="308" spans="2:7">
      <c r="B308" s="2">
        <v>54455</v>
      </c>
      <c r="C308" s="9">
        <f t="shared" si="10"/>
        <v>2049</v>
      </c>
      <c r="D308" s="3">
        <v>150.2787761848204</v>
      </c>
      <c r="E308" s="3">
        <v>134.89530961170667</v>
      </c>
      <c r="G308" s="4">
        <v>14.319128673098785</v>
      </c>
    </row>
    <row r="309" spans="2:7">
      <c r="B309" s="2">
        <v>54483</v>
      </c>
      <c r="C309" s="9">
        <f t="shared" si="10"/>
        <v>2049</v>
      </c>
      <c r="D309" s="3">
        <v>83.28797067002094</v>
      </c>
      <c r="E309" s="3">
        <v>69.22061099660074</v>
      </c>
      <c r="G309" s="4">
        <v>10.510283954721942</v>
      </c>
    </row>
    <row r="310" spans="2:7">
      <c r="B310" s="2">
        <v>54514</v>
      </c>
      <c r="C310" s="9">
        <f t="shared" si="10"/>
        <v>2049</v>
      </c>
      <c r="D310" s="3">
        <v>73.096678930373855</v>
      </c>
      <c r="E310" s="3">
        <v>59.111435571525803</v>
      </c>
      <c r="G310" s="4">
        <v>6.2123541635059389</v>
      </c>
    </row>
    <row r="311" spans="2:7">
      <c r="B311" s="2">
        <v>54544</v>
      </c>
      <c r="C311" s="9">
        <f t="shared" si="10"/>
        <v>2049</v>
      </c>
      <c r="D311" s="3">
        <v>65.355922069197518</v>
      </c>
      <c r="E311" s="3">
        <v>53.110486566945866</v>
      </c>
      <c r="G311" s="4">
        <v>5.8747953666644648</v>
      </c>
    </row>
    <row r="312" spans="2:7">
      <c r="B312" s="2">
        <v>54575</v>
      </c>
      <c r="C312" s="9">
        <f t="shared" si="10"/>
        <v>2049</v>
      </c>
      <c r="D312" s="3">
        <v>71.718484046958523</v>
      </c>
      <c r="E312" s="3">
        <v>54.088793854374401</v>
      </c>
      <c r="G312" s="4">
        <v>6.0885378158875847</v>
      </c>
    </row>
    <row r="313" spans="2:7">
      <c r="B313" s="2">
        <v>54605</v>
      </c>
      <c r="C313" s="9">
        <f t="shared" si="10"/>
        <v>2049</v>
      </c>
      <c r="D313" s="3">
        <v>104.00728326731297</v>
      </c>
      <c r="E313" s="3">
        <v>67.899725360752726</v>
      </c>
      <c r="G313" s="4">
        <v>6.3732242529789778</v>
      </c>
    </row>
    <row r="314" spans="2:7">
      <c r="B314" s="2">
        <v>54636</v>
      </c>
      <c r="C314" s="9">
        <f t="shared" si="10"/>
        <v>2049</v>
      </c>
      <c r="D314" s="3">
        <v>98.703967422447889</v>
      </c>
      <c r="E314" s="3">
        <v>63.102237592668153</v>
      </c>
      <c r="G314" s="4">
        <v>6.4367211786917391</v>
      </c>
    </row>
    <row r="315" spans="2:7">
      <c r="B315" s="2">
        <v>54667</v>
      </c>
      <c r="C315" s="9">
        <f t="shared" si="10"/>
        <v>2049</v>
      </c>
      <c r="D315" s="3">
        <v>64.833450565475204</v>
      </c>
      <c r="E315" s="3">
        <v>49.271612827287456</v>
      </c>
      <c r="G315" s="4">
        <v>5.7548729651927033</v>
      </c>
    </row>
    <row r="316" spans="2:7">
      <c r="B316" s="2">
        <v>54697</v>
      </c>
      <c r="C316" s="9">
        <f t="shared" si="10"/>
        <v>2049</v>
      </c>
      <c r="D316" s="3">
        <v>61.110506433822621</v>
      </c>
      <c r="E316" s="3">
        <v>50.261551186632431</v>
      </c>
      <c r="G316" s="4">
        <v>5.8021554073247952</v>
      </c>
    </row>
    <row r="317" spans="2:7">
      <c r="B317" s="2">
        <v>54728</v>
      </c>
      <c r="C317" s="9">
        <f t="shared" si="10"/>
        <v>2049</v>
      </c>
      <c r="D317" s="3">
        <v>67.053343658061621</v>
      </c>
      <c r="E317" s="3">
        <v>52.643526757905676</v>
      </c>
      <c r="G317" s="4">
        <v>9.0596599665054818</v>
      </c>
    </row>
    <row r="318" spans="2:7">
      <c r="B318" s="2">
        <v>54758</v>
      </c>
      <c r="C318" s="9">
        <f t="shared" si="10"/>
        <v>2049</v>
      </c>
      <c r="D318" s="3">
        <v>103.64320737591136</v>
      </c>
      <c r="E318" s="3">
        <v>85.575986703297076</v>
      </c>
      <c r="G318" s="4">
        <v>11.323770702170169</v>
      </c>
    </row>
    <row r="319" spans="2:7">
      <c r="B319" s="2">
        <v>54789</v>
      </c>
      <c r="C319" s="9">
        <f t="shared" si="10"/>
        <v>2050</v>
      </c>
      <c r="D319" s="3">
        <v>165.57466273920494</v>
      </c>
      <c r="E319" s="3">
        <v>144.30244341743526</v>
      </c>
      <c r="G319" s="4">
        <v>15.012375468436662</v>
      </c>
    </row>
    <row r="320" spans="2:7">
      <c r="B320" s="2">
        <v>54820</v>
      </c>
      <c r="C320" s="9">
        <f t="shared" si="10"/>
        <v>2050</v>
      </c>
      <c r="D320" s="3">
        <v>137.41874607284578</v>
      </c>
      <c r="E320" s="3">
        <v>123.35171185551256</v>
      </c>
      <c r="G320" s="4">
        <v>14.575923998358174</v>
      </c>
    </row>
    <row r="321" spans="2:7">
      <c r="B321" s="2">
        <v>54848</v>
      </c>
      <c r="C321" s="9">
        <f t="shared" si="10"/>
        <v>2050</v>
      </c>
      <c r="D321" s="3">
        <v>76.160644789588872</v>
      </c>
      <c r="E321" s="3">
        <v>63.29709229100002</v>
      </c>
      <c r="G321" s="4">
        <v>10.710127779156657</v>
      </c>
    </row>
    <row r="322" spans="2:7">
      <c r="B322" s="2">
        <v>54879</v>
      </c>
      <c r="C322" s="9">
        <f t="shared" si="10"/>
        <v>2050</v>
      </c>
      <c r="D322" s="3">
        <v>66.84146767569969</v>
      </c>
      <c r="E322" s="3">
        <v>54.053004429679341</v>
      </c>
      <c r="G322" s="4">
        <v>6.3472822463975369</v>
      </c>
    </row>
    <row r="323" spans="2:7">
      <c r="B323" s="2">
        <v>54909</v>
      </c>
      <c r="C323" s="9">
        <f t="shared" si="10"/>
        <v>2050</v>
      </c>
      <c r="D323" s="3">
        <v>59.763122159966933</v>
      </c>
      <c r="E323" s="3">
        <v>48.565583594934985</v>
      </c>
      <c r="G323" s="4">
        <v>6.0047023005642419</v>
      </c>
    </row>
    <row r="324" spans="2:7">
      <c r="B324" s="2">
        <v>54940</v>
      </c>
      <c r="C324" s="9">
        <f t="shared" si="10"/>
        <v>2050</v>
      </c>
      <c r="D324" s="3">
        <v>65.581211120974842</v>
      </c>
      <c r="E324" s="3">
        <v>49.460172732039872</v>
      </c>
      <c r="G324" s="4">
        <v>6.222602722808495</v>
      </c>
    </row>
    <row r="325" spans="2:7">
      <c r="B325" s="2">
        <v>54970</v>
      </c>
      <c r="C325" s="9">
        <f t="shared" si="10"/>
        <v>2050</v>
      </c>
      <c r="D325" s="3">
        <v>95.106912711743973</v>
      </c>
      <c r="E325" s="3">
        <v>62.089240774025782</v>
      </c>
      <c r="G325" s="4">
        <v>6.5124811312634039</v>
      </c>
    </row>
    <row r="326" spans="2:7">
      <c r="B326" s="2">
        <v>55001</v>
      </c>
      <c r="C326" s="9">
        <f t="shared" si="10"/>
        <v>2050</v>
      </c>
      <c r="D326" s="3">
        <v>90.25742543262659</v>
      </c>
      <c r="E326" s="3">
        <v>57.702295590367903</v>
      </c>
      <c r="G326" s="4">
        <v>6.5774001144607581</v>
      </c>
    </row>
    <row r="327" spans="2:7">
      <c r="B327" s="2">
        <v>55032</v>
      </c>
      <c r="C327" s="9">
        <f t="shared" si="10"/>
        <v>2050</v>
      </c>
      <c r="D327" s="3">
        <v>59.285360890391416</v>
      </c>
      <c r="E327" s="3">
        <v>45.055219530038372</v>
      </c>
      <c r="G327" s="4">
        <v>5.8864109255244559</v>
      </c>
    </row>
    <row r="328" spans="2:7">
      <c r="B328" s="2">
        <v>55062</v>
      </c>
      <c r="C328" s="9">
        <f t="shared" ref="C328:C391" si="11">YEAR(B328)</f>
        <v>2050</v>
      </c>
      <c r="D328" s="3">
        <v>55.881005816047697</v>
      </c>
      <c r="E328" s="3">
        <v>45.960444415974976</v>
      </c>
      <c r="G328" s="4">
        <v>5.9354996515459106</v>
      </c>
    </row>
    <row r="329" spans="2:7">
      <c r="B329" s="2">
        <v>55093</v>
      </c>
      <c r="C329" s="9">
        <f t="shared" si="11"/>
        <v>2050</v>
      </c>
      <c r="D329" s="3">
        <v>61.315287756603219</v>
      </c>
      <c r="E329" s="3">
        <v>48.138583634902041</v>
      </c>
      <c r="G329" s="4">
        <v>9.2416415186378789</v>
      </c>
    </row>
    <row r="330" spans="2:7">
      <c r="B330" s="2">
        <v>55123</v>
      </c>
      <c r="C330" s="9">
        <f t="shared" si="11"/>
        <v>2050</v>
      </c>
      <c r="D330" s="3">
        <v>94.773992430238394</v>
      </c>
      <c r="E330" s="3">
        <v>78.252865010365014</v>
      </c>
      <c r="G330" s="4">
        <v>11.542152897668826</v>
      </c>
    </row>
    <row r="331" spans="2:7">
      <c r="B331" s="2">
        <v>55154</v>
      </c>
      <c r="C331" s="9">
        <f t="shared" si="11"/>
        <v>2051</v>
      </c>
      <c r="D331" s="3">
        <v>168.14716850819681</v>
      </c>
      <c r="E331" s="3">
        <v>146.54444628206244</v>
      </c>
      <c r="G331" s="4">
        <v>15.305779415741235</v>
      </c>
    </row>
    <row r="332" spans="2:7">
      <c r="B332" s="2">
        <v>55185</v>
      </c>
      <c r="C332" s="9">
        <f t="shared" si="11"/>
        <v>2051</v>
      </c>
      <c r="D332" s="3">
        <v>139.55379808618937</v>
      </c>
      <c r="E332" s="3">
        <v>125.26820671718801</v>
      </c>
      <c r="G332" s="4">
        <v>14.860291147061538</v>
      </c>
    </row>
    <row r="333" spans="2:7">
      <c r="B333" s="2">
        <v>55213</v>
      </c>
      <c r="C333" s="9">
        <f t="shared" si="11"/>
        <v>2051</v>
      </c>
      <c r="D333" s="3">
        <v>77.343939955951114</v>
      </c>
      <c r="E333" s="3">
        <v>64.280528599340769</v>
      </c>
      <c r="G333" s="4">
        <v>10.927017132885453</v>
      </c>
    </row>
    <row r="334" spans="2:7">
      <c r="B334" s="2">
        <v>55244</v>
      </c>
      <c r="C334" s="9">
        <f t="shared" si="11"/>
        <v>2051</v>
      </c>
      <c r="D334" s="3">
        <v>67.879972350019685</v>
      </c>
      <c r="E334" s="3">
        <v>54.892816895102946</v>
      </c>
      <c r="G334" s="4">
        <v>6.487560984733113</v>
      </c>
    </row>
    <row r="335" spans="2:7">
      <c r="B335" s="2">
        <v>55274</v>
      </c>
      <c r="C335" s="9">
        <f t="shared" si="11"/>
        <v>2051</v>
      </c>
      <c r="D335" s="3">
        <v>60.691651767009752</v>
      </c>
      <c r="E335" s="3">
        <v>49.320138923060355</v>
      </c>
      <c r="G335" s="4">
        <v>6.1390196382772011</v>
      </c>
    </row>
    <row r="336" spans="2:7">
      <c r="B336" s="2">
        <v>55305</v>
      </c>
      <c r="C336" s="9">
        <f t="shared" si="11"/>
        <v>2051</v>
      </c>
      <c r="D336" s="3">
        <v>66.600135400542385</v>
      </c>
      <c r="E336" s="3">
        <v>50.228627141570612</v>
      </c>
      <c r="G336" s="4">
        <v>6.3613982968657128</v>
      </c>
    </row>
    <row r="337" spans="2:7">
      <c r="B337" s="2">
        <v>55335</v>
      </c>
      <c r="C337" s="9">
        <f t="shared" si="11"/>
        <v>2051</v>
      </c>
      <c r="D337" s="3">
        <v>96.584572865624736</v>
      </c>
      <c r="E337" s="3">
        <v>63.053910895897559</v>
      </c>
      <c r="G337" s="4">
        <v>6.6569925345353997</v>
      </c>
    </row>
    <row r="338" spans="2:7">
      <c r="B338" s="2">
        <v>55366</v>
      </c>
      <c r="C338" s="9">
        <f t="shared" si="11"/>
        <v>2051</v>
      </c>
      <c r="D338" s="3">
        <v>91.659739915884842</v>
      </c>
      <c r="E338" s="3">
        <v>58.598806480588479</v>
      </c>
      <c r="G338" s="4">
        <v>6.7233761909075573</v>
      </c>
    </row>
    <row r="339" spans="2:7">
      <c r="B339" s="2">
        <v>55397</v>
      </c>
      <c r="C339" s="9">
        <f t="shared" si="11"/>
        <v>2051</v>
      </c>
      <c r="D339" s="3">
        <v>60.206467600706858</v>
      </c>
      <c r="E339" s="3">
        <v>45.755234920356756</v>
      </c>
      <c r="G339" s="4">
        <v>6.0210652438864916</v>
      </c>
    </row>
    <row r="340" spans="2:7">
      <c r="B340" s="2">
        <v>55427</v>
      </c>
      <c r="C340" s="9">
        <f t="shared" si="11"/>
        <v>2051</v>
      </c>
      <c r="D340" s="3">
        <v>56.749219632465234</v>
      </c>
      <c r="E340" s="3">
        <v>46.674524133544779</v>
      </c>
      <c r="G340" s="4">
        <v>6.0717818839690221</v>
      </c>
    </row>
    <row r="341" spans="2:7">
      <c r="B341" s="2">
        <v>55458</v>
      </c>
      <c r="C341" s="9">
        <f t="shared" si="11"/>
        <v>2051</v>
      </c>
      <c r="D341" s="3">
        <v>62.26793310023109</v>
      </c>
      <c r="E341" s="3">
        <v>48.88650473625399</v>
      </c>
      <c r="G341" s="4">
        <v>9.4355834122542426</v>
      </c>
    </row>
    <row r="342" spans="2:7">
      <c r="B342" s="2">
        <v>55488</v>
      </c>
      <c r="C342" s="9">
        <f t="shared" si="11"/>
        <v>2051</v>
      </c>
      <c r="D342" s="3">
        <v>96.246480057534356</v>
      </c>
      <c r="E342" s="3">
        <v>79.468666651443286</v>
      </c>
      <c r="G342" s="4">
        <v>11.778036693614066</v>
      </c>
    </row>
    <row r="343" spans="2:7">
      <c r="B343" s="2">
        <v>55519</v>
      </c>
      <c r="C343" s="9">
        <f t="shared" si="11"/>
        <v>2052</v>
      </c>
      <c r="D343" s="3">
        <v>170.75964286792603</v>
      </c>
      <c r="E343" s="3">
        <v>148.82128276922541</v>
      </c>
      <c r="G343" s="4">
        <v>15.605014902334823</v>
      </c>
    </row>
    <row r="344" spans="2:7">
      <c r="B344" s="2">
        <v>55550</v>
      </c>
      <c r="C344" s="9">
        <f t="shared" si="11"/>
        <v>2052</v>
      </c>
      <c r="D344" s="3">
        <v>141.72202204462747</v>
      </c>
      <c r="E344" s="3">
        <v>127.21447783814334</v>
      </c>
      <c r="G344" s="4">
        <v>15.150301174875235</v>
      </c>
    </row>
    <row r="345" spans="2:7">
      <c r="B345" s="2">
        <v>55579</v>
      </c>
      <c r="C345" s="9">
        <f t="shared" si="11"/>
        <v>2052</v>
      </c>
      <c r="D345" s="3">
        <v>78.545619780880841</v>
      </c>
      <c r="E345" s="3">
        <v>65.27924439268719</v>
      </c>
      <c r="G345" s="4">
        <v>11.14835243888356</v>
      </c>
    </row>
    <row r="346" spans="2:7">
      <c r="B346" s="2">
        <v>55610</v>
      </c>
      <c r="C346" s="9">
        <f t="shared" si="11"/>
        <v>2052</v>
      </c>
      <c r="D346" s="3">
        <v>68.934612097312908</v>
      </c>
      <c r="E346" s="3">
        <v>55.745677385969771</v>
      </c>
      <c r="G346" s="4">
        <v>6.6309176158150187</v>
      </c>
    </row>
    <row r="347" spans="2:7">
      <c r="B347" s="2">
        <v>55640</v>
      </c>
      <c r="C347" s="9">
        <f t="shared" si="11"/>
        <v>2052</v>
      </c>
      <c r="D347" s="3">
        <v>61.634607782847738</v>
      </c>
      <c r="E347" s="3">
        <v>50.086417650783908</v>
      </c>
      <c r="G347" s="4">
        <v>6.2763094920554012</v>
      </c>
    </row>
    <row r="348" spans="2:7">
      <c r="B348" s="2">
        <v>55671</v>
      </c>
      <c r="C348" s="9">
        <f t="shared" si="11"/>
        <v>2052</v>
      </c>
      <c r="D348" s="3">
        <v>67.634890535773394</v>
      </c>
      <c r="E348" s="3">
        <v>51.009020898396528</v>
      </c>
      <c r="G348" s="4">
        <v>6.5032593151019364</v>
      </c>
    </row>
    <row r="349" spans="2:7">
      <c r="B349" s="2">
        <v>55701</v>
      </c>
      <c r="C349" s="9">
        <f t="shared" si="11"/>
        <v>2052</v>
      </c>
      <c r="D349" s="3">
        <v>98.085191177520628</v>
      </c>
      <c r="E349" s="3">
        <v>64.033568935682823</v>
      </c>
      <c r="G349" s="4">
        <v>6.8046838869207811</v>
      </c>
    </row>
    <row r="350" spans="2:7">
      <c r="B350" s="2">
        <v>55732</v>
      </c>
      <c r="C350" s="9">
        <f t="shared" si="11"/>
        <v>2052</v>
      </c>
      <c r="D350" s="3">
        <v>93.083841924108825</v>
      </c>
      <c r="E350" s="3">
        <v>59.509246310170319</v>
      </c>
      <c r="G350" s="4">
        <v>6.872564825850942</v>
      </c>
    </row>
    <row r="351" spans="2:7">
      <c r="B351" s="2">
        <v>55763</v>
      </c>
      <c r="C351" s="9">
        <f t="shared" si="11"/>
        <v>2052</v>
      </c>
      <c r="D351" s="3">
        <v>61.141885391515792</v>
      </c>
      <c r="E351" s="3">
        <v>46.466126332405672</v>
      </c>
      <c r="G351" s="4">
        <v>6.1587460819639341</v>
      </c>
    </row>
    <row r="352" spans="2:7">
      <c r="B352" s="2">
        <v>55793</v>
      </c>
      <c r="C352" s="9">
        <f t="shared" si="11"/>
        <v>2052</v>
      </c>
      <c r="D352" s="3">
        <v>57.630922741353629</v>
      </c>
      <c r="E352" s="3">
        <v>47.399698387939104</v>
      </c>
      <c r="G352" s="4">
        <v>6.2111349305982984</v>
      </c>
    </row>
    <row r="353" spans="2:7">
      <c r="B353" s="2">
        <v>55824</v>
      </c>
      <c r="C353" s="9">
        <f t="shared" si="11"/>
        <v>2052</v>
      </c>
      <c r="D353" s="3">
        <v>63.235379534809368</v>
      </c>
      <c r="E353" s="3">
        <v>49.646046162335267</v>
      </c>
      <c r="G353" s="4">
        <v>9.6336179058066058</v>
      </c>
    </row>
    <row r="354" spans="2:7">
      <c r="B354" s="2">
        <v>55854</v>
      </c>
      <c r="C354" s="9">
        <f t="shared" si="11"/>
        <v>2052</v>
      </c>
      <c r="D354" s="3">
        <v>97.741845478167306</v>
      </c>
      <c r="E354" s="3">
        <v>80.703357998735541</v>
      </c>
      <c r="G354" s="4">
        <v>12.018792777456593</v>
      </c>
    </row>
    <row r="355" spans="2:7">
      <c r="B355" s="2">
        <v>55885</v>
      </c>
      <c r="C355" s="9">
        <f t="shared" si="11"/>
        <v>2053</v>
      </c>
      <c r="D355" s="3">
        <v>173.41270680368436</v>
      </c>
      <c r="E355" s="3">
        <v>151.1334940830761</v>
      </c>
      <c r="G355" s="4">
        <v>15.910199568852331</v>
      </c>
    </row>
    <row r="356" spans="2:7">
      <c r="B356" s="2">
        <v>55916</v>
      </c>
      <c r="C356" s="9">
        <f t="shared" si="11"/>
        <v>2053</v>
      </c>
      <c r="D356" s="3">
        <v>143.92393333510822</v>
      </c>
      <c r="E356" s="3">
        <v>129.19098784712568</v>
      </c>
      <c r="G356" s="4">
        <v>15.446067757638584</v>
      </c>
    </row>
    <row r="357" spans="2:7">
      <c r="B357" s="2">
        <v>55944</v>
      </c>
      <c r="C357" s="9">
        <f t="shared" si="11"/>
        <v>2053</v>
      </c>
      <c r="D357" s="3">
        <v>79.765969903735211</v>
      </c>
      <c r="E357" s="3">
        <v>66.293477065835532</v>
      </c>
      <c r="G357" s="4">
        <v>11.374225759946558</v>
      </c>
    </row>
    <row r="358" spans="2:7">
      <c r="B358" s="2">
        <v>55975</v>
      </c>
      <c r="C358" s="9">
        <f t="shared" si="11"/>
        <v>2053</v>
      </c>
      <c r="D358" s="3">
        <v>70.005637605502372</v>
      </c>
      <c r="E358" s="3">
        <v>56.611788627263039</v>
      </c>
      <c r="G358" s="4">
        <v>6.7774193195025383</v>
      </c>
    </row>
    <row r="359" spans="2:7">
      <c r="B359" s="2">
        <v>56005</v>
      </c>
      <c r="C359" s="9">
        <f t="shared" si="11"/>
        <v>2053</v>
      </c>
      <c r="D359" s="3">
        <v>62.592214348175105</v>
      </c>
      <c r="E359" s="3">
        <v>50.864601922599249</v>
      </c>
      <c r="G359" s="4">
        <v>6.4166371461838843</v>
      </c>
    </row>
    <row r="360" spans="2:7">
      <c r="B360" s="2">
        <v>56036</v>
      </c>
      <c r="C360" s="9">
        <f t="shared" si="11"/>
        <v>2053</v>
      </c>
      <c r="D360" s="3">
        <v>68.685722488017575</v>
      </c>
      <c r="E360" s="3">
        <v>51.801539502154384</v>
      </c>
      <c r="G360" s="4">
        <v>6.6482530053157234</v>
      </c>
    </row>
    <row r="361" spans="2:7">
      <c r="B361" s="2">
        <v>56066</v>
      </c>
      <c r="C361" s="9">
        <f t="shared" si="11"/>
        <v>2053</v>
      </c>
      <c r="D361" s="3">
        <v>99.609124344482765</v>
      </c>
      <c r="E361" s="3">
        <v>65.028447758148815</v>
      </c>
      <c r="G361" s="4">
        <v>6.955624741953871</v>
      </c>
    </row>
    <row r="362" spans="2:7">
      <c r="B362" s="2">
        <v>56097</v>
      </c>
      <c r="C362" s="9">
        <f t="shared" si="11"/>
        <v>2053</v>
      </c>
      <c r="D362" s="3">
        <v>94.530069966420271</v>
      </c>
      <c r="E362" s="3">
        <v>60.433831490708478</v>
      </c>
      <c r="G362" s="4">
        <v>7.0250362920944545</v>
      </c>
    </row>
    <row r="363" spans="2:7">
      <c r="B363" s="2">
        <v>56128</v>
      </c>
      <c r="C363" s="9">
        <f t="shared" si="11"/>
        <v>2053</v>
      </c>
      <c r="D363" s="3">
        <v>62.091836611675951</v>
      </c>
      <c r="E363" s="3">
        <v>47.188062745110898</v>
      </c>
      <c r="G363" s="4">
        <v>6.29952064421391</v>
      </c>
    </row>
    <row r="364" spans="2:7">
      <c r="B364" s="2">
        <v>56158</v>
      </c>
      <c r="C364" s="9">
        <f t="shared" si="11"/>
        <v>2053</v>
      </c>
      <c r="D364" s="3">
        <v>58.526324723587919</v>
      </c>
      <c r="E364" s="3">
        <v>48.136139553116102</v>
      </c>
      <c r="G364" s="4">
        <v>6.353627099112634</v>
      </c>
    </row>
    <row r="365" spans="2:7">
      <c r="B365" s="2">
        <v>56189</v>
      </c>
      <c r="C365" s="9">
        <f t="shared" si="11"/>
        <v>2053</v>
      </c>
      <c r="D365" s="3">
        <v>64.217857022406093</v>
      </c>
      <c r="E365" s="3">
        <v>50.417388456182529</v>
      </c>
      <c r="G365" s="4">
        <v>9.8358317380685847</v>
      </c>
    </row>
    <row r="366" spans="2:7">
      <c r="B366" s="2">
        <v>56219</v>
      </c>
      <c r="C366" s="9">
        <f t="shared" si="11"/>
        <v>2053</v>
      </c>
      <c r="D366" s="3">
        <v>99.260444140575828</v>
      </c>
      <c r="E366" s="3">
        <v>81.957232538439527</v>
      </c>
      <c r="G366" s="4">
        <v>12.264522669732646</v>
      </c>
    </row>
    <row r="367" spans="2:7">
      <c r="B367" s="2">
        <v>56250</v>
      </c>
      <c r="C367" s="9">
        <f t="shared" si="11"/>
        <v>2054</v>
      </c>
      <c r="D367" s="3">
        <v>176.10699094890791</v>
      </c>
      <c r="E367" s="3">
        <v>153.48162983636462</v>
      </c>
      <c r="G367" s="4">
        <v>16.221453459600955</v>
      </c>
    </row>
    <row r="368" spans="2:7">
      <c r="B368" s="2">
        <v>56281</v>
      </c>
      <c r="C368" s="9">
        <f t="shared" si="11"/>
        <v>2054</v>
      </c>
      <c r="D368" s="3">
        <v>146.1600553520604</v>
      </c>
      <c r="E368" s="3">
        <v>131.19820656066742</v>
      </c>
      <c r="G368" s="4">
        <v>15.747706891103537</v>
      </c>
    </row>
    <row r="369" spans="2:7">
      <c r="B369" s="2">
        <v>56309</v>
      </c>
      <c r="C369" s="9">
        <f t="shared" si="11"/>
        <v>2054</v>
      </c>
      <c r="D369" s="3">
        <v>81.005280401802167</v>
      </c>
      <c r="E369" s="3">
        <v>67.323467701945177</v>
      </c>
      <c r="G369" s="4">
        <v>11.604731080999667</v>
      </c>
    </row>
    <row r="370" spans="2:7">
      <c r="B370" s="2">
        <v>56340</v>
      </c>
      <c r="C370" s="9">
        <f t="shared" si="11"/>
        <v>2054</v>
      </c>
      <c r="D370" s="3">
        <v>71.093303457407302</v>
      </c>
      <c r="E370" s="3">
        <v>57.491356493670054</v>
      </c>
      <c r="G370" s="4">
        <v>6.9271347363458711</v>
      </c>
    </row>
    <row r="371" spans="2:7">
      <c r="B371" s="2">
        <v>56370</v>
      </c>
      <c r="C371" s="9">
        <f t="shared" si="11"/>
        <v>2054</v>
      </c>
      <c r="D371" s="3">
        <v>63.564699086122459</v>
      </c>
      <c r="E371" s="3">
        <v>51.654876712948436</v>
      </c>
      <c r="G371" s="4">
        <v>6.5600693108906549</v>
      </c>
    </row>
    <row r="372" spans="2:7">
      <c r="B372" s="2">
        <v>56401</v>
      </c>
      <c r="C372" s="9">
        <f t="shared" si="11"/>
        <v>2054</v>
      </c>
      <c r="D372" s="3">
        <v>69.752881040084873</v>
      </c>
      <c r="E372" s="3">
        <v>52.606371334557686</v>
      </c>
      <c r="G372" s="4">
        <v>6.7964480621505032</v>
      </c>
    </row>
    <row r="373" spans="2:7">
      <c r="B373" s="2">
        <v>56431</v>
      </c>
      <c r="C373" s="9">
        <f t="shared" si="11"/>
        <v>2054</v>
      </c>
      <c r="D373" s="3">
        <v>101.15673460550452</v>
      </c>
      <c r="E373" s="3">
        <v>66.038783846043586</v>
      </c>
      <c r="G373" s="4">
        <v>7.1098861678075771</v>
      </c>
    </row>
    <row r="374" spans="2:7">
      <c r="B374" s="2">
        <v>56462</v>
      </c>
      <c r="C374" s="9">
        <f t="shared" si="11"/>
        <v>2054</v>
      </c>
      <c r="D374" s="3">
        <v>95.998767811300382</v>
      </c>
      <c r="E374" s="3">
        <v>61.372781796148658</v>
      </c>
      <c r="G374" s="4">
        <v>7.1808623928395097</v>
      </c>
    </row>
    <row r="375" spans="2:7">
      <c r="B375" s="2">
        <v>56493</v>
      </c>
      <c r="C375" s="9">
        <f t="shared" si="11"/>
        <v>2054</v>
      </c>
      <c r="D375" s="3">
        <v>63.05654706464199</v>
      </c>
      <c r="E375" s="3">
        <v>47.921215762795441</v>
      </c>
      <c r="G375" s="4">
        <v>6.4434576146436733</v>
      </c>
    </row>
    <row r="376" spans="2:7">
      <c r="B376" s="2">
        <v>56523</v>
      </c>
      <c r="C376" s="9">
        <f t="shared" si="11"/>
        <v>2054</v>
      </c>
      <c r="D376" s="3">
        <v>59.435638416266045</v>
      </c>
      <c r="E376" s="3">
        <v>48.884022681179204</v>
      </c>
      <c r="G376" s="4">
        <v>6.4993282029099984</v>
      </c>
    </row>
    <row r="377" spans="2:7">
      <c r="B377" s="2">
        <v>56554</v>
      </c>
      <c r="C377" s="9">
        <f t="shared" si="11"/>
        <v>2054</v>
      </c>
      <c r="D377" s="3">
        <v>65.215599097971378</v>
      </c>
      <c r="E377" s="3">
        <v>51.200714965899309</v>
      </c>
      <c r="G377" s="4">
        <v>10.042313492377739</v>
      </c>
    </row>
    <row r="378" spans="2:7">
      <c r="B378" s="2">
        <v>56584</v>
      </c>
      <c r="C378" s="9">
        <f t="shared" si="11"/>
        <v>2054</v>
      </c>
      <c r="D378" s="3">
        <v>100.8026370157413</v>
      </c>
      <c r="E378" s="3">
        <v>83.230588316598826</v>
      </c>
      <c r="G378" s="4">
        <v>12.515330021183024</v>
      </c>
    </row>
    <row r="379" spans="2:7">
      <c r="B379" s="2">
        <v>56615</v>
      </c>
      <c r="C379" s="9">
        <f t="shared" si="11"/>
        <v>2055</v>
      </c>
      <c r="D379" s="3">
        <v>178.84313573507873</v>
      </c>
      <c r="E379" s="3">
        <v>155.86624818108214</v>
      </c>
      <c r="G379" s="4">
        <v>16.538899072200323</v>
      </c>
    </row>
    <row r="380" spans="2:7">
      <c r="B380" s="2">
        <v>56646</v>
      </c>
      <c r="C380" s="9">
        <f t="shared" si="11"/>
        <v>2055</v>
      </c>
      <c r="D380" s="3">
        <v>148.43091962180424</v>
      </c>
      <c r="E380" s="3">
        <v>133.23661109476157</v>
      </c>
      <c r="G380" s="4">
        <v>16.055336938798039</v>
      </c>
    </row>
    <row r="381" spans="2:7">
      <c r="B381" s="2">
        <v>56674</v>
      </c>
      <c r="C381" s="9">
        <f t="shared" si="11"/>
        <v>2055</v>
      </c>
      <c r="D381" s="3">
        <v>82.26384585925183</v>
      </c>
      <c r="E381" s="3">
        <v>68.369461129844126</v>
      </c>
      <c r="G381" s="4">
        <v>11.839964349494757</v>
      </c>
    </row>
    <row r="382" spans="2:7">
      <c r="B382" s="2">
        <v>56705</v>
      </c>
      <c r="C382" s="9">
        <f t="shared" si="11"/>
        <v>2055</v>
      </c>
      <c r="D382" s="3">
        <v>72.197868191257527</v>
      </c>
      <c r="E382" s="3">
        <v>58.384590058518597</v>
      </c>
      <c r="G382" s="4">
        <v>7.0801339992561312</v>
      </c>
    </row>
    <row r="383" spans="2:7">
      <c r="B383" s="2">
        <v>56735</v>
      </c>
      <c r="C383" s="9">
        <f t="shared" si="11"/>
        <v>2055</v>
      </c>
      <c r="D383" s="3">
        <v>64.552293156362794</v>
      </c>
      <c r="E383" s="3">
        <v>52.45742987019041</v>
      </c>
      <c r="G383" s="4">
        <v>6.7066741533671097</v>
      </c>
    </row>
    <row r="384" spans="2:7">
      <c r="B384" s="2">
        <v>56766</v>
      </c>
      <c r="C384" s="9">
        <f t="shared" si="11"/>
        <v>2055</v>
      </c>
      <c r="D384" s="3">
        <v>70.836619855618849</v>
      </c>
      <c r="E384" s="3">
        <v>53.423707704175037</v>
      </c>
      <c r="G384" s="4">
        <v>6.9479146789800463</v>
      </c>
    </row>
    <row r="385" spans="2:7">
      <c r="B385" s="2">
        <v>56796</v>
      </c>
      <c r="C385" s="9">
        <f t="shared" si="11"/>
        <v>2055</v>
      </c>
      <c r="D385" s="3">
        <v>102.7283898276258</v>
      </c>
      <c r="E385" s="3">
        <v>67.064817356308012</v>
      </c>
      <c r="G385" s="4">
        <v>7.2675407801705623</v>
      </c>
    </row>
    <row r="386" spans="2:7">
      <c r="B386" s="2">
        <v>56827</v>
      </c>
      <c r="C386" s="9">
        <f t="shared" si="11"/>
        <v>2055</v>
      </c>
      <c r="D386" s="3">
        <v>97.490284568303608</v>
      </c>
      <c r="E386" s="3">
        <v>62.326320415027503</v>
      </c>
      <c r="G386" s="4">
        <v>7.3401164949061783</v>
      </c>
    </row>
    <row r="387" spans="2:7">
      <c r="B387" s="2">
        <v>56858</v>
      </c>
      <c r="C387" s="9">
        <f t="shared" si="11"/>
        <v>2055</v>
      </c>
      <c r="D387" s="3">
        <v>64.036246062138972</v>
      </c>
      <c r="E387" s="3">
        <v>48.6657596559699</v>
      </c>
      <c r="G387" s="4">
        <v>6.5906271891836496</v>
      </c>
    </row>
    <row r="388" spans="2:7">
      <c r="B388" s="2">
        <v>56888</v>
      </c>
      <c r="C388" s="9">
        <f t="shared" si="11"/>
        <v>2055</v>
      </c>
      <c r="D388" s="3">
        <v>60.35907996330026</v>
      </c>
      <c r="E388" s="3">
        <v>49.64352554398701</v>
      </c>
      <c r="G388" s="4">
        <v>6.6483095940828854</v>
      </c>
    </row>
    <row r="389" spans="2:7">
      <c r="B389" s="2">
        <v>56919</v>
      </c>
      <c r="C389" s="9">
        <f t="shared" si="11"/>
        <v>2055</v>
      </c>
      <c r="D389" s="3">
        <v>66.228842924848692</v>
      </c>
      <c r="E389" s="3">
        <v>51.99621188823788</v>
      </c>
      <c r="G389" s="4">
        <v>10.253153635963983</v>
      </c>
    </row>
    <row r="390" spans="2:7">
      <c r="B390" s="2">
        <v>56949</v>
      </c>
      <c r="C390" s="9">
        <f t="shared" si="11"/>
        <v>2055</v>
      </c>
      <c r="D390" s="3">
        <v>102.36879068299071</v>
      </c>
      <c r="E390" s="3">
        <v>84.523728009948428</v>
      </c>
      <c r="G390" s="4">
        <v>12.771320657700581</v>
      </c>
    </row>
    <row r="391" spans="2:7">
      <c r="B391" s="2">
        <v>56980</v>
      </c>
      <c r="C391" s="9">
        <f t="shared" si="11"/>
        <v>2056</v>
      </c>
      <c r="D391" s="3">
        <v>181.6217915439554</v>
      </c>
      <c r="E391" s="3">
        <v>158.28791594113378</v>
      </c>
      <c r="G391" s="4">
        <v>16.862661408256777</v>
      </c>
    </row>
    <row r="392" spans="2:7">
      <c r="B392" s="2">
        <v>57011</v>
      </c>
      <c r="C392" s="9">
        <f t="shared" ref="C392:C450" si="12">YEAR(B392)</f>
        <v>2056</v>
      </c>
      <c r="D392" s="3">
        <v>150.73706592889528</v>
      </c>
      <c r="E392" s="3">
        <v>135.30668597827238</v>
      </c>
      <c r="G392" s="4">
        <v>16.369078680885764</v>
      </c>
    </row>
    <row r="393" spans="2:7">
      <c r="B393" s="2">
        <v>57040</v>
      </c>
      <c r="C393" s="9">
        <f t="shared" si="12"/>
        <v>2056</v>
      </c>
      <c r="D393" s="3">
        <v>83.541965437159178</v>
      </c>
      <c r="E393" s="3">
        <v>69.431705982224827</v>
      </c>
      <c r="G393" s="4">
        <v>12.080023516660841</v>
      </c>
    </row>
    <row r="394" spans="2:7">
      <c r="B394" s="2">
        <v>57071</v>
      </c>
      <c r="C394" s="9">
        <f t="shared" si="12"/>
        <v>2056</v>
      </c>
      <c r="D394" s="3">
        <v>73.319594362147967</v>
      </c>
      <c r="E394" s="3">
        <v>59.291701643473694</v>
      </c>
      <c r="G394" s="4">
        <v>7.2364887658605408</v>
      </c>
    </row>
    <row r="395" spans="2:7">
      <c r="B395" s="2">
        <v>57101</v>
      </c>
      <c r="C395" s="9">
        <f t="shared" si="12"/>
        <v>2056</v>
      </c>
      <c r="D395" s="3">
        <v>65.555231310058204</v>
      </c>
      <c r="E395" s="3">
        <v>53.272452161252573</v>
      </c>
      <c r="G395" s="4">
        <v>6.8565213294612848</v>
      </c>
    </row>
    <row r="396" spans="2:7">
      <c r="B396" s="2">
        <v>57132</v>
      </c>
      <c r="C396" s="9">
        <f t="shared" si="12"/>
        <v>2056</v>
      </c>
      <c r="D396" s="3">
        <v>71.937196539392559</v>
      </c>
      <c r="E396" s="3">
        <v>54.253742891904182</v>
      </c>
      <c r="G396" s="4">
        <v>7.1027245804851349</v>
      </c>
    </row>
    <row r="397" spans="2:7">
      <c r="B397" s="2">
        <v>57162</v>
      </c>
      <c r="C397" s="9">
        <f t="shared" si="12"/>
        <v>2056</v>
      </c>
      <c r="D397" s="3">
        <v>104.32446359337499</v>
      </c>
      <c r="E397" s="3">
        <v>68.106792177161068</v>
      </c>
      <c r="G397" s="4">
        <v>7.4286627758363499</v>
      </c>
    </row>
    <row r="398" spans="2:7">
      <c r="B398" s="2">
        <v>57193</v>
      </c>
      <c r="C398" s="9">
        <f t="shared" si="12"/>
        <v>2056</v>
      </c>
      <c r="D398" s="3">
        <v>99.004974771040992</v>
      </c>
      <c r="E398" s="3">
        <v>63.294674003524534</v>
      </c>
      <c r="G398" s="4">
        <v>7.502873562673372</v>
      </c>
    </row>
    <row r="399" spans="2:7">
      <c r="B399" s="2">
        <v>57224</v>
      </c>
      <c r="C399" s="9">
        <f t="shared" si="12"/>
        <v>2056</v>
      </c>
      <c r="D399" s="3">
        <v>65.031166478669775</v>
      </c>
      <c r="E399" s="3">
        <v>49.42187140275658</v>
      </c>
      <c r="G399" s="4">
        <v>6.7411011087656387</v>
      </c>
    </row>
    <row r="400" spans="2:7">
      <c r="B400" s="2">
        <v>57254</v>
      </c>
      <c r="C400" s="9">
        <f t="shared" si="12"/>
        <v>2056</v>
      </c>
      <c r="D400" s="3">
        <v>61.296868866794526</v>
      </c>
      <c r="E400" s="3">
        <v>50.414828675409687</v>
      </c>
      <c r="G400" s="4">
        <v>6.8006441971125131</v>
      </c>
    </row>
    <row r="401" spans="2:7">
      <c r="B401" s="2">
        <v>57285</v>
      </c>
      <c r="C401" s="9">
        <f t="shared" si="12"/>
        <v>2056</v>
      </c>
      <c r="D401" s="3">
        <v>67.257829351148615</v>
      </c>
      <c r="E401" s="3">
        <v>52.804068312858242</v>
      </c>
      <c r="G401" s="4">
        <v>10.468444560118204</v>
      </c>
    </row>
    <row r="402" spans="2:7">
      <c r="B402" s="2">
        <v>57315</v>
      </c>
      <c r="C402" s="9">
        <f t="shared" si="12"/>
        <v>2056</v>
      </c>
      <c r="D402" s="3">
        <v>103.95927741713255</v>
      </c>
      <c r="E402" s="3">
        <v>85.836958997860975</v>
      </c>
      <c r="G402" s="4">
        <v>13.032602626230272</v>
      </c>
    </row>
    <row r="403" spans="2:7">
      <c r="B403" s="2">
        <v>57346</v>
      </c>
      <c r="C403" s="9">
        <f t="shared" si="12"/>
        <v>2057</v>
      </c>
      <c r="D403" s="3">
        <v>184.44361886216885</v>
      </c>
      <c r="E403" s="3">
        <v>160.74720874707256</v>
      </c>
      <c r="G403" s="4">
        <v>17.192868025093546</v>
      </c>
    </row>
    <row r="404" spans="2:7">
      <c r="B404" s="2">
        <v>57377</v>
      </c>
      <c r="C404" s="9">
        <f t="shared" si="12"/>
        <v>2057</v>
      </c>
      <c r="D404" s="3">
        <v>153.07904244443117</v>
      </c>
      <c r="E404" s="3">
        <v>137.4089232681078</v>
      </c>
      <c r="G404" s="4">
        <v>16.689055364043075</v>
      </c>
    </row>
    <row r="405" spans="2:7">
      <c r="B405" s="2">
        <v>57405</v>
      </c>
      <c r="C405" s="9">
        <f t="shared" si="12"/>
        <v>2057</v>
      </c>
      <c r="D405" s="3">
        <v>84.839942944614648</v>
      </c>
      <c r="E405" s="3">
        <v>70.510454754744174</v>
      </c>
      <c r="G405" s="4">
        <v>12.325008579626132</v>
      </c>
    </row>
    <row r="406" spans="2:7">
      <c r="B406" s="2">
        <v>57436</v>
      </c>
      <c r="C406" s="9">
        <f t="shared" si="12"/>
        <v>2057</v>
      </c>
      <c r="D406" s="3">
        <v>74.458748604448047</v>
      </c>
      <c r="E406" s="3">
        <v>60.21290686900646</v>
      </c>
      <c r="G406" s="4">
        <v>7.3962722515576491</v>
      </c>
    </row>
    <row r="407" spans="2:7">
      <c r="B407" s="2">
        <v>57466</v>
      </c>
      <c r="C407" s="9">
        <f t="shared" si="12"/>
        <v>2057</v>
      </c>
      <c r="D407" s="3">
        <v>66.573751945660206</v>
      </c>
      <c r="E407" s="3">
        <v>54.100137316976081</v>
      </c>
      <c r="G407" s="4">
        <v>7.0096820160585001</v>
      </c>
    </row>
    <row r="408" spans="2:7">
      <c r="B408" s="2">
        <v>57497</v>
      </c>
      <c r="C408" s="9">
        <f t="shared" si="12"/>
        <v>2057</v>
      </c>
      <c r="D408" s="3">
        <v>73.054872698541232</v>
      </c>
      <c r="E408" s="3">
        <v>55.096674197152609</v>
      </c>
      <c r="G408" s="4">
        <v>7.2609510559363732</v>
      </c>
    </row>
    <row r="409" spans="2:7">
      <c r="B409" s="2">
        <v>57527</v>
      </c>
      <c r="C409" s="9">
        <f t="shared" si="12"/>
        <v>2057</v>
      </c>
      <c r="D409" s="3">
        <v>105.94533528956957</v>
      </c>
      <c r="E409" s="3">
        <v>69.164955986072115</v>
      </c>
      <c r="G409" s="4">
        <v>7.5933279670197527</v>
      </c>
    </row>
    <row r="410" spans="2:7">
      <c r="B410" s="2">
        <v>57558</v>
      </c>
      <c r="C410" s="9">
        <f t="shared" si="12"/>
        <v>2057</v>
      </c>
      <c r="D410" s="3">
        <v>100.54319846145285</v>
      </c>
      <c r="E410" s="3">
        <v>64.278072739338313</v>
      </c>
      <c r="G410" s="4">
        <v>7.6692101927539804</v>
      </c>
    </row>
    <row r="411" spans="2:7">
      <c r="B411" s="2">
        <v>57589</v>
      </c>
      <c r="C411" s="9">
        <f t="shared" si="12"/>
        <v>2057</v>
      </c>
      <c r="D411" s="3">
        <v>66.041544806869368</v>
      </c>
      <c r="E411" s="3">
        <v>50.189730730957173</v>
      </c>
      <c r="G411" s="4">
        <v>6.8949526931214766</v>
      </c>
    </row>
    <row r="412" spans="2:7">
      <c r="B412" s="2">
        <v>57619</v>
      </c>
      <c r="C412" s="9">
        <f t="shared" si="12"/>
        <v>2057</v>
      </c>
      <c r="D412" s="3">
        <v>62.249228039220192</v>
      </c>
      <c r="E412" s="3">
        <v>51.198115414241862</v>
      </c>
      <c r="G412" s="4">
        <v>6.9564065432973967</v>
      </c>
    </row>
    <row r="413" spans="2:7">
      <c r="B413" s="2">
        <v>57650</v>
      </c>
      <c r="C413" s="9">
        <f t="shared" si="12"/>
        <v>2057</v>
      </c>
      <c r="D413" s="3">
        <v>68.302802966998428</v>
      </c>
      <c r="E413" s="3">
        <v>53.624476267274716</v>
      </c>
      <c r="G413" s="4">
        <v>10.68828062121908</v>
      </c>
    </row>
    <row r="414" spans="2:7">
      <c r="B414" s="2">
        <v>57680</v>
      </c>
      <c r="C414" s="9">
        <f t="shared" si="12"/>
        <v>2057</v>
      </c>
      <c r="D414" s="3">
        <v>105.57447527694663</v>
      </c>
      <c r="E414" s="3">
        <v>87.170593435410893</v>
      </c>
      <c r="G414" s="4">
        <v>13.299286241641997</v>
      </c>
    </row>
    <row r="415" spans="2:7">
      <c r="B415" s="2">
        <v>57711</v>
      </c>
      <c r="C415" s="9">
        <f t="shared" si="12"/>
        <v>2058</v>
      </c>
      <c r="D415" s="3">
        <v>187.30928843821999</v>
      </c>
      <c r="E415" s="3">
        <v>163.24471117292694</v>
      </c>
      <c r="G415" s="4">
        <v>17.529649088558912</v>
      </c>
    </row>
    <row r="416" spans="2:7">
      <c r="B416" s="2">
        <v>57742</v>
      </c>
      <c r="C416" s="9">
        <f t="shared" si="12"/>
        <v>2058</v>
      </c>
      <c r="D416" s="3">
        <v>155.45740585635198</v>
      </c>
      <c r="E416" s="3">
        <v>139.54382266618143</v>
      </c>
      <c r="G416" s="4">
        <v>17.015392752374595</v>
      </c>
    </row>
    <row r="417" spans="2:7">
      <c r="B417" s="2">
        <v>57770</v>
      </c>
      <c r="C417" s="9">
        <f t="shared" si="12"/>
        <v>2058</v>
      </c>
      <c r="D417" s="3">
        <v>86.158086910939545</v>
      </c>
      <c r="E417" s="3">
        <v>71.605963866041733</v>
      </c>
      <c r="G417" s="4">
        <v>12.57502162443015</v>
      </c>
    </row>
    <row r="418" spans="2:7">
      <c r="B418" s="2">
        <v>57801</v>
      </c>
      <c r="C418" s="9">
        <f t="shared" si="12"/>
        <v>2058</v>
      </c>
      <c r="D418" s="3">
        <v>75.615601695180658</v>
      </c>
      <c r="E418" s="3">
        <v>61.14842470564713</v>
      </c>
      <c r="G418" s="4">
        <v>7.5595592632876816</v>
      </c>
    </row>
    <row r="419" spans="2:7">
      <c r="B419" s="2">
        <v>57831</v>
      </c>
      <c r="C419" s="9">
        <f t="shared" si="12"/>
        <v>2058</v>
      </c>
      <c r="D419" s="3">
        <v>67.608097165577078</v>
      </c>
      <c r="E419" s="3">
        <v>54.940682078165686</v>
      </c>
      <c r="G419" s="4">
        <v>7.1662289441642653</v>
      </c>
    </row>
    <row r="420" spans="2:7">
      <c r="B420" s="2">
        <v>57862</v>
      </c>
      <c r="C420" s="9">
        <f t="shared" si="12"/>
        <v>2058</v>
      </c>
      <c r="D420" s="3">
        <v>74.189914004746271</v>
      </c>
      <c r="E420" s="3">
        <v>55.952701984735597</v>
      </c>
      <c r="G420" s="4">
        <v>7.4226689931984282</v>
      </c>
    </row>
    <row r="421" spans="2:7">
      <c r="B421" s="2">
        <v>57892</v>
      </c>
      <c r="C421" s="9">
        <f t="shared" si="12"/>
        <v>2058</v>
      </c>
      <c r="D421" s="3">
        <v>107.59139019749639</v>
      </c>
      <c r="E421" s="3">
        <v>70.239560308633784</v>
      </c>
      <c r="G421" s="4">
        <v>7.761613816416336</v>
      </c>
    </row>
    <row r="422" spans="2:7">
      <c r="B422" s="2">
        <v>57923</v>
      </c>
      <c r="C422" s="9">
        <f t="shared" si="12"/>
        <v>2058</v>
      </c>
      <c r="D422" s="3">
        <v>102.10532127539074</v>
      </c>
      <c r="E422" s="3">
        <v>65.276750376399718</v>
      </c>
      <c r="G422" s="4">
        <v>7.8392046494208421</v>
      </c>
    </row>
    <row r="423" spans="2:7">
      <c r="B423" s="2">
        <v>57954</v>
      </c>
      <c r="C423" s="9">
        <f t="shared" si="12"/>
        <v>2058</v>
      </c>
      <c r="D423" s="3">
        <v>67.06762121371915</v>
      </c>
      <c r="E423" s="3">
        <v>50.96952016077411</v>
      </c>
      <c r="G423" s="4">
        <v>7.0522568753178208</v>
      </c>
    </row>
    <row r="424" spans="2:7">
      <c r="B424" s="2">
        <v>57984</v>
      </c>
      <c r="C424" s="9">
        <f t="shared" si="12"/>
        <v>2058</v>
      </c>
      <c r="D424" s="3">
        <v>63.216383856402288</v>
      </c>
      <c r="E424" s="3">
        <v>51.993571947782264</v>
      </c>
      <c r="G424" s="4">
        <v>7.1156728059322347</v>
      </c>
    </row>
    <row r="425" spans="2:7">
      <c r="B425" s="2">
        <v>58015</v>
      </c>
      <c r="C425" s="9">
        <f t="shared" si="12"/>
        <v>2058</v>
      </c>
      <c r="D425" s="3">
        <v>69.364012162681206</v>
      </c>
      <c r="E425" s="3">
        <v>54.457630762500926</v>
      </c>
      <c r="G425" s="4">
        <v>10.912758182636441</v>
      </c>
    </row>
    <row r="426" spans="2:7">
      <c r="B426" s="2">
        <v>58045</v>
      </c>
      <c r="C426" s="9">
        <f t="shared" si="12"/>
        <v>2058</v>
      </c>
      <c r="D426" s="3">
        <v>107.21476819504858</v>
      </c>
      <c r="E426" s="3">
        <v>88.524948327573654</v>
      </c>
      <c r="G426" s="4">
        <v>13.571484134596936</v>
      </c>
    </row>
    <row r="427" spans="2:7">
      <c r="B427" s="2">
        <v>58076</v>
      </c>
      <c r="C427" s="9">
        <f t="shared" si="12"/>
        <v>2059</v>
      </c>
      <c r="D427" s="3">
        <v>190.21948144191677</v>
      </c>
      <c r="E427" s="3">
        <v>165.78101687515399</v>
      </c>
      <c r="G427" s="4">
        <v>17.873137426935038</v>
      </c>
    </row>
    <row r="428" spans="2:7">
      <c r="B428" s="2">
        <v>58107</v>
      </c>
      <c r="C428" s="9">
        <f t="shared" si="12"/>
        <v>2059</v>
      </c>
      <c r="D428" s="3">
        <v>157.87272150176494</v>
      </c>
      <c r="E428" s="3">
        <v>141.71189163819167</v>
      </c>
      <c r="G428" s="4">
        <v>17.348219179389112</v>
      </c>
    </row>
    <row r="429" spans="2:7">
      <c r="B429" s="2">
        <v>58135</v>
      </c>
      <c r="C429" s="9">
        <f t="shared" si="12"/>
        <v>2059</v>
      </c>
      <c r="D429" s="3">
        <v>87.496710659023535</v>
      </c>
      <c r="E429" s="3">
        <v>72.718493718690496</v>
      </c>
      <c r="G429" s="4">
        <v>12.830166869944771</v>
      </c>
    </row>
    <row r="430" spans="2:7">
      <c r="B430" s="2">
        <v>58166</v>
      </c>
      <c r="C430" s="9">
        <f t="shared" si="12"/>
        <v>2059</v>
      </c>
      <c r="D430" s="3">
        <v>76.790428618385889</v>
      </c>
      <c r="E430" s="3">
        <v>62.098477526034344</v>
      </c>
      <c r="G430" s="4">
        <v>7.7264262340334717</v>
      </c>
    </row>
    <row r="431" spans="2:7">
      <c r="B431" s="2">
        <v>58196</v>
      </c>
      <c r="C431" s="9">
        <f t="shared" si="12"/>
        <v>2059</v>
      </c>
      <c r="D431" s="3">
        <v>68.65851283372163</v>
      </c>
      <c r="E431" s="3">
        <v>55.794286242355021</v>
      </c>
      <c r="G431" s="4">
        <v>7.326236432704655</v>
      </c>
    </row>
    <row r="432" spans="2:7">
      <c r="B432" s="2">
        <v>58227</v>
      </c>
      <c r="C432" s="9">
        <f t="shared" si="12"/>
        <v>2059</v>
      </c>
      <c r="D432" s="3">
        <v>75.342590257385439</v>
      </c>
      <c r="E432" s="3">
        <v>56.822029732502976</v>
      </c>
      <c r="G432" s="4">
        <v>7.5879549134712931</v>
      </c>
    </row>
    <row r="433" spans="2:7">
      <c r="B433" s="2">
        <v>58257</v>
      </c>
      <c r="C433" s="9">
        <f t="shared" si="12"/>
        <v>2059</v>
      </c>
      <c r="D433" s="3">
        <v>109.26301958449305</v>
      </c>
      <c r="E433" s="3">
        <v>71.330860578349686</v>
      </c>
      <c r="G433" s="4">
        <v>7.9335994730210029</v>
      </c>
    </row>
    <row r="434" spans="2:7">
      <c r="B434" s="2">
        <v>58288</v>
      </c>
      <c r="C434" s="9">
        <f t="shared" si="12"/>
        <v>2059</v>
      </c>
      <c r="D434" s="3">
        <v>103.69171452952912</v>
      </c>
      <c r="E434" s="3">
        <v>66.290944300435228</v>
      </c>
      <c r="G434" s="4">
        <v>8.0129369007997777</v>
      </c>
    </row>
    <row r="435" spans="2:7">
      <c r="B435" s="2">
        <v>58319</v>
      </c>
      <c r="C435" s="9">
        <f t="shared" si="12"/>
        <v>2059</v>
      </c>
      <c r="D435" s="3">
        <v>68.109639597634612</v>
      </c>
      <c r="E435" s="3">
        <v>51.761425048195591</v>
      </c>
      <c r="G435" s="4">
        <v>7.2130902370430121</v>
      </c>
    </row>
    <row r="436" spans="2:7">
      <c r="B436" s="2">
        <v>58349</v>
      </c>
      <c r="C436" s="9">
        <f t="shared" si="12"/>
        <v>2059</v>
      </c>
      <c r="D436" s="3">
        <v>64.198566211329066</v>
      </c>
      <c r="E436" s="3">
        <v>52.801387356090473</v>
      </c>
      <c r="G436" s="4">
        <v>7.27852083625341</v>
      </c>
    </row>
    <row r="437" spans="2:7">
      <c r="B437" s="2">
        <v>58380</v>
      </c>
      <c r="C437" s="9">
        <f t="shared" si="12"/>
        <v>2059</v>
      </c>
      <c r="D437" s="3">
        <v>70.441709187678185</v>
      </c>
      <c r="E437" s="3">
        <v>55.303729839403907</v>
      </c>
      <c r="G437" s="4">
        <v>11.141975657529944</v>
      </c>
    </row>
    <row r="438" spans="2:7">
      <c r="B438" s="2">
        <v>58410</v>
      </c>
      <c r="C438" s="9">
        <f t="shared" si="12"/>
        <v>2059</v>
      </c>
      <c r="D438" s="3">
        <v>108.88054606915071</v>
      </c>
      <c r="E438" s="3">
        <v>89.900345604577851</v>
      </c>
      <c r="G438" s="4">
        <v>13.849311300428498</v>
      </c>
    </row>
    <row r="439" spans="2:7">
      <c r="B439" s="2">
        <v>58441</v>
      </c>
      <c r="C439" s="9">
        <f t="shared" si="12"/>
        <v>2060</v>
      </c>
      <c r="D439" s="3">
        <v>193.17488962628815</v>
      </c>
      <c r="E439" s="3">
        <v>168.35672873375162</v>
      </c>
      <c r="G439" s="4">
        <v>18.223468585970529</v>
      </c>
    </row>
    <row r="440" spans="2:7">
      <c r="B440" s="2">
        <v>58472</v>
      </c>
      <c r="C440" s="9">
        <f t="shared" si="12"/>
        <v>2060</v>
      </c>
      <c r="D440" s="3">
        <v>160.32556350132515</v>
      </c>
      <c r="E440" s="3">
        <v>143.91364553424646</v>
      </c>
      <c r="G440" s="4">
        <v>17.687665601058107</v>
      </c>
    </row>
    <row r="441" spans="2:7">
      <c r="B441" s="2">
        <v>58501</v>
      </c>
      <c r="C441" s="9">
        <f t="shared" si="12"/>
        <v>2060</v>
      </c>
      <c r="D441" s="3">
        <v>88.856132379801437</v>
      </c>
      <c r="E441" s="3">
        <v>73.848308761094543</v>
      </c>
      <c r="G441" s="4">
        <v>13.090550712723509</v>
      </c>
    </row>
    <row r="442" spans="2:7">
      <c r="B442" s="2">
        <v>58532</v>
      </c>
      <c r="C442" s="9">
        <f t="shared" si="12"/>
        <v>2060</v>
      </c>
      <c r="D442" s="3">
        <v>77.983508630484764</v>
      </c>
      <c r="E442" s="3">
        <v>63.063291157773122</v>
      </c>
      <c r="G442" s="4">
        <v>7.8969512580677579</v>
      </c>
    </row>
    <row r="443" spans="2:7">
      <c r="B443" s="2">
        <v>58562</v>
      </c>
      <c r="C443" s="9">
        <f t="shared" si="12"/>
        <v>2060</v>
      </c>
      <c r="D443" s="3">
        <v>69.725248633953044</v>
      </c>
      <c r="E443" s="3">
        <v>56.661152711298506</v>
      </c>
      <c r="G443" s="4">
        <v>7.4897804230596705</v>
      </c>
    </row>
    <row r="444" spans="2:7">
      <c r="B444" s="2">
        <v>58593</v>
      </c>
      <c r="C444" s="9">
        <f t="shared" si="12"/>
        <v>2060</v>
      </c>
      <c r="D444" s="3">
        <v>76.51317544766421</v>
      </c>
      <c r="E444" s="3">
        <v>57.704864079705793</v>
      </c>
      <c r="G444" s="4">
        <v>7.7568870067845221</v>
      </c>
    </row>
    <row r="445" spans="2:7">
      <c r="B445" s="2">
        <v>58623</v>
      </c>
      <c r="C445" s="9">
        <f t="shared" si="12"/>
        <v>2060</v>
      </c>
      <c r="D445" s="3">
        <v>110.96062079695216</v>
      </c>
      <c r="E445" s="3">
        <v>72.439116197350927</v>
      </c>
      <c r="G445" s="4">
        <v>8.1093658087220799</v>
      </c>
    </row>
    <row r="446" spans="2:7">
      <c r="B446" s="2">
        <v>58654</v>
      </c>
      <c r="C446" s="9">
        <f t="shared" si="12"/>
        <v>2060</v>
      </c>
      <c r="D446" s="3">
        <v>105.30275530962737</v>
      </c>
      <c r="E446" s="3">
        <v>67.320895585393572</v>
      </c>
      <c r="G446" s="4">
        <v>8.1904886558462824</v>
      </c>
    </row>
    <row r="447" spans="2:7">
      <c r="B447" s="2">
        <v>58685</v>
      </c>
      <c r="C447" s="9">
        <f t="shared" si="12"/>
        <v>2060</v>
      </c>
      <c r="D447" s="3">
        <v>69.167847646440052</v>
      </c>
      <c r="E447" s="3">
        <v>52.565633629054716</v>
      </c>
      <c r="G447" s="4">
        <v>7.3775310446623559</v>
      </c>
    </row>
    <row r="448" spans="2:7">
      <c r="B448" s="2">
        <v>58715</v>
      </c>
      <c r="C448" s="9">
        <f t="shared" si="12"/>
        <v>2060</v>
      </c>
      <c r="D448" s="3">
        <v>65.196008568797609</v>
      </c>
      <c r="E448" s="3">
        <v>53.621753656931233</v>
      </c>
      <c r="G448" s="4">
        <v>7.4450302001677606</v>
      </c>
    </row>
    <row r="449" spans="2:7">
      <c r="B449" s="2">
        <v>58746</v>
      </c>
      <c r="C449" s="9">
        <f t="shared" si="12"/>
        <v>2060</v>
      </c>
      <c r="D449" s="3">
        <v>71.536150210628506</v>
      </c>
      <c r="E449" s="3">
        <v>56.162974615778431</v>
      </c>
      <c r="G449" s="4">
        <v>11.376033552562212</v>
      </c>
    </row>
    <row r="450" spans="2:7">
      <c r="B450" s="2">
        <v>58776</v>
      </c>
      <c r="C450" s="9">
        <f t="shared" si="12"/>
        <v>2060</v>
      </c>
      <c r="D450" s="3">
        <v>110.5722048547407</v>
      </c>
      <c r="E450" s="3">
        <v>91.297112198428081</v>
      </c>
      <c r="G450" s="4">
        <v>14.132885149059458</v>
      </c>
    </row>
  </sheetData>
  <mergeCells count="5">
    <mergeCell ref="D4:E4"/>
    <mergeCell ref="P4:S4"/>
    <mergeCell ref="U4:X4"/>
    <mergeCell ref="Z4:AA4"/>
    <mergeCell ref="AC4:AD4"/>
  </mergeCells>
  <pageMargins left="0.7" right="0.7" top="0.75" bottom="0.75" header="0.3" footer="0.3"/>
  <pageSetup scale="83" orientation="portrait" r:id="rId1"/>
  <colBreaks count="1" manualBreakCount="1">
    <brk id="37" max="1048575" man="1"/>
  </col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Isaac Gabel-Frank</dc:creator>
  <cp:keywords/>
  <dc:description/>
  <cp:lastModifiedBy>Richardson, Stacy [BPU]</cp:lastModifiedBy>
  <cp:revision/>
  <dcterms:created xsi:type="dcterms:W3CDTF">2023-03-08T19:39:30Z</dcterms:created>
  <dcterms:modified xsi:type="dcterms:W3CDTF">2023-04-01T01:15:51Z</dcterms:modified>
  <cp:category/>
  <cp:contentStatus/>
</cp:coreProperties>
</file>